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221" windowWidth="7305" windowHeight="8790" tabRatio="597" activeTab="3"/>
  </bookViews>
  <sheets>
    <sheet name="Income Stt" sheetId="1" r:id="rId1"/>
    <sheet name="Balance Sheet" sheetId="2" r:id="rId2"/>
    <sheet name="Equity" sheetId="3" r:id="rId3"/>
    <sheet name="Cash Flows" sheetId="4" r:id="rId4"/>
  </sheets>
  <externalReferences>
    <externalReference r:id="rId7"/>
    <externalReference r:id="rId8"/>
  </externalReferences>
  <definedNames>
    <definedName name="BS92VS93">'[2]SRCM'!#REF!</definedName>
    <definedName name="KESMICJE">#REF!</definedName>
    <definedName name="_xlnm.Print_Area" localSheetId="2">'Equity'!$A$1:$L$63</definedName>
    <definedName name="Proof_capres_p2">'[1]PROOF'!#REF!</definedName>
  </definedNames>
  <calcPr fullCalcOnLoad="1"/>
</workbook>
</file>

<file path=xl/sharedStrings.xml><?xml version="1.0" encoding="utf-8"?>
<sst xmlns="http://schemas.openxmlformats.org/spreadsheetml/2006/main" count="215" uniqueCount="137">
  <si>
    <t>(Incorporated in Malaysia)</t>
  </si>
  <si>
    <t>Revenue</t>
  </si>
  <si>
    <t>Profit from operations</t>
  </si>
  <si>
    <t>Taxation</t>
  </si>
  <si>
    <t>Earnings per share (sen)</t>
  </si>
  <si>
    <t>Reserves</t>
  </si>
  <si>
    <t>CONDENSED 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</si>
  <si>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</si>
  <si>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</si>
  <si>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</si>
  <si>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</si>
  <si>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</si>
  <si>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</si>
  <si>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</si>
  <si>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</si>
  <si>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RM'000</t>
  </si>
  <si>
    <t>Operating expenses</t>
  </si>
  <si>
    <t>Finance costs</t>
  </si>
  <si>
    <t>Profit before tax</t>
  </si>
  <si>
    <t>Profit after tax</t>
  </si>
  <si>
    <t>Minority interest</t>
  </si>
  <si>
    <t>KESM INDUSTRIES BERHAD</t>
  </si>
  <si>
    <t>Company No  :  13022-A</t>
  </si>
  <si>
    <t>- Basic</t>
  </si>
  <si>
    <t>- Diluted</t>
  </si>
  <si>
    <t>AS AT END OF</t>
  </si>
  <si>
    <t>AS AT PRECEDING</t>
  </si>
  <si>
    <t>CURRENT QUARTER</t>
  </si>
  <si>
    <t>FINANCIAL YEAR END</t>
  </si>
  <si>
    <t>Inventories</t>
  </si>
  <si>
    <t>Short term investments</t>
  </si>
  <si>
    <t>Lease and hire purchase creditors</t>
  </si>
  <si>
    <t>Short term borrowings</t>
  </si>
  <si>
    <t>Retained Profit</t>
  </si>
  <si>
    <t>Cash and bank balances</t>
  </si>
  <si>
    <t>PROPERTY, PLANT AND EQUIPMENT</t>
  </si>
  <si>
    <t>CURRENT ASSETS</t>
  </si>
  <si>
    <t>CURRENT LIABILITIES</t>
  </si>
  <si>
    <t>NET CURRENT ASSETS</t>
  </si>
  <si>
    <t>SHARE CAPITAL</t>
  </si>
  <si>
    <t>FINANCED BY : -</t>
  </si>
  <si>
    <t>RESERVES</t>
  </si>
  <si>
    <t>Total</t>
  </si>
  <si>
    <t>Adjustments for non-cash items :</t>
  </si>
  <si>
    <t>Depreciation of property, plant and equipment</t>
  </si>
  <si>
    <t>Operating income before reinvestment in working capital</t>
  </si>
  <si>
    <t>Net cash provided by operating activities</t>
  </si>
  <si>
    <t>Purchase of property, plant and equipment</t>
  </si>
  <si>
    <t>Proceeds from disposal of property, plant and equipment</t>
  </si>
  <si>
    <t>Cash and cash equivalents at beginning of year</t>
  </si>
  <si>
    <t>Net profit for the period</t>
  </si>
  <si>
    <t>Net profit before tax</t>
  </si>
  <si>
    <t>CASH FLOWS FROM  FINANCING ACTIVITIES</t>
  </si>
  <si>
    <t>Net changes in cash and cash equivalents</t>
  </si>
  <si>
    <t>Cash and cash equivalents at end of the period</t>
  </si>
  <si>
    <t>Trade and other receivables</t>
  </si>
  <si>
    <t>Trade and other payables</t>
  </si>
  <si>
    <t>Net cash used in investment activities</t>
  </si>
  <si>
    <t>Hire purchase payables</t>
  </si>
  <si>
    <t>LONG TERM LIABILITIES</t>
  </si>
  <si>
    <t>Hire purchases payables</t>
  </si>
  <si>
    <t>Long term loans</t>
  </si>
  <si>
    <t>Deferred taxation</t>
  </si>
  <si>
    <t>Other income</t>
  </si>
  <si>
    <t>CONDENSED CONSOLIDATED BALANCE SHEET</t>
  </si>
  <si>
    <t>CONDENSED CONSOLIDATED STATEMENT OF CHANGES IN EQUITY</t>
  </si>
  <si>
    <t>CONDENSED CONSOLIDATED CASH FLOW STATEMENT</t>
  </si>
  <si>
    <t>Current</t>
  </si>
  <si>
    <t>Year-To-Date</t>
  </si>
  <si>
    <t>Ended</t>
  </si>
  <si>
    <t>Net change in current assets</t>
  </si>
  <si>
    <t>Net change in current liabilities</t>
  </si>
  <si>
    <t>CASH FLOWS FROM INVESTING ACTIVITIES</t>
  </si>
  <si>
    <t>Tax payable</t>
  </si>
  <si>
    <t>Preceding</t>
  </si>
  <si>
    <t>Corresponding</t>
  </si>
  <si>
    <t>Purchase of investment in quoted shares</t>
  </si>
  <si>
    <t>Proceeds from disposal of quoted shares</t>
  </si>
  <si>
    <t>Bank borrowings</t>
  </si>
  <si>
    <t>Net assets per share (sen)</t>
  </si>
  <si>
    <t>Income taxes paid</t>
  </si>
  <si>
    <t>FY2007</t>
  </si>
  <si>
    <t>Profit for the period</t>
  </si>
  <si>
    <t xml:space="preserve">  attributable to:</t>
  </si>
  <si>
    <t xml:space="preserve">Equity holders of </t>
  </si>
  <si>
    <t>Other non-cash items</t>
  </si>
  <si>
    <t xml:space="preserve">  the Parent</t>
  </si>
  <si>
    <t>CASH FLOWS FROM OPERATING ACTIVITIES</t>
  </si>
  <si>
    <t>Net cash used in financing activities</t>
  </si>
  <si>
    <t>TOTAL EQUITY</t>
  </si>
  <si>
    <t>EQUITY ATTRIBUTABLE TO EQUITY</t>
  </si>
  <si>
    <t xml:space="preserve">    HOLDERS OF THE PARENT</t>
  </si>
  <si>
    <t>31/07/2007</t>
  </si>
  <si>
    <t>Asset</t>
  </si>
  <si>
    <t>Revaluation</t>
  </si>
  <si>
    <t>Reserve</t>
  </si>
  <si>
    <t>Share</t>
  </si>
  <si>
    <t>Capital</t>
  </si>
  <si>
    <t>Premium</t>
  </si>
  <si>
    <t>Negative</t>
  </si>
  <si>
    <t>Goodwill</t>
  </si>
  <si>
    <t>Retained</t>
  </si>
  <si>
    <t>Profit</t>
  </si>
  <si>
    <t>Distributable</t>
  </si>
  <si>
    <t>&lt; ------  Non-distributable  ------ &gt;</t>
  </si>
  <si>
    <t>Minority</t>
  </si>
  <si>
    <t>Interest</t>
  </si>
  <si>
    <t>Equity</t>
  </si>
  <si>
    <t>&lt; --------  Attributable to Equity Holders of the Company  -------- &gt;</t>
  </si>
  <si>
    <t>FY2008</t>
  </si>
  <si>
    <t>(Restated)</t>
  </si>
  <si>
    <t>PREPAID LEASE PAYMENTS ON LAND</t>
  </si>
  <si>
    <t>Amortisation of prepaid lease payments on land</t>
  </si>
  <si>
    <t>UNAUDITED SECOND QUARTERLY REPORT ON CONSOLIDATED RESULTS</t>
  </si>
  <si>
    <t>FOR THE FINANCIAL QUARTER ENDED 31ST JANUARY 2008</t>
  </si>
  <si>
    <t>FOR THE QUARTER ENDED 31 JANUARY 2008</t>
  </si>
  <si>
    <t>(31/01/2008)</t>
  </si>
  <si>
    <t>(31/01/2007)</t>
  </si>
  <si>
    <t>31/01/2008</t>
  </si>
  <si>
    <t>AS AT 31 JANUARY 2008</t>
  </si>
  <si>
    <t>Balance  @ 31/01/2008</t>
  </si>
  <si>
    <t>Balance  @ 31/01/2007</t>
  </si>
  <si>
    <t>Dividend</t>
  </si>
  <si>
    <t>Foreign</t>
  </si>
  <si>
    <t>Currency</t>
  </si>
  <si>
    <t>Translation</t>
  </si>
  <si>
    <t>Dividend payable</t>
  </si>
  <si>
    <t>DEFERRED TAX ASSETS</t>
  </si>
  <si>
    <t xml:space="preserve">  As previously stated</t>
  </si>
  <si>
    <t>At 1/8/2007</t>
  </si>
  <si>
    <t>At 1/8/2007 (restated)</t>
  </si>
  <si>
    <t>At 1/8/2006</t>
  </si>
  <si>
    <t>At 1/8/2006 (restated)</t>
  </si>
  <si>
    <t>MINORITY INTEREST</t>
  </si>
  <si>
    <t xml:space="preserve">  Effects of adopting FRS 112</t>
  </si>
  <si>
    <t>Exchange difference arising</t>
  </si>
  <si>
    <t xml:space="preserve">   on consolidation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</si>
</sst>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,_);_(* \(#,##0,\);_(* &quot;-&quot;??_);_(@_)"/>
    <numFmt numFmtId="173" formatCode="_(* #,##0_);_(* \(#,##0\);_(* &quot;-&quot;??_);_(@_)"/>
    <numFmt numFmtId="174" formatCode="_(* #,##0.0_);_(* \(#,##0.0\);_(* &quot;-&quot;??_);_(@_)"/>
    <numFmt numFmtId="175" formatCode="_(* #,##0_);[Red]\ \(#,##0\);_(* &quot;-&quot;??_);_(@_)"/>
    <numFmt numFmtId="176" formatCode="0.0%"/>
    <numFmt numFmtId="177" formatCode="0.000"/>
    <numFmt numFmtId="178" formatCode="0_);\(0\)"/>
    <numFmt numFmtId="179" formatCode="#,##0;[Red]#,##0"/>
    <numFmt numFmtId="180" formatCode="&quot;$&quot;#,##0;[Red]\-&quot;$&quot;#,##0"/>
    <numFmt numFmtId="181" formatCode="_-&quot;$&quot;* #,##0.00_-;\-&quot;$&quot;* #,##0.00_-;_-&quot;$&quot;* &quot;-&quot;??_-;_-@_-"/>
    <numFmt numFmtId="182" formatCode="d\-mmm\-yyyy"/>
    <numFmt numFmtId="183" formatCode="mmm\-yyyy"/>
    <numFmt numFmtId="184" formatCode="_(* #,##0_);[Red]_(* \(#,##0\);_(* &quot;-&quot;_);_(@_)"/>
    <numFmt numFmtId="185" formatCode="_(* #,##0_);[Red]\(* \(#,##0\);_(* &quot;-&quot;_);_(@_)"/>
    <numFmt numFmtId="186" formatCode="_-* #,##0_-;\-* #,##0_-;_-* &quot;-&quot;??_-;_-@_-"/>
    <numFmt numFmtId="187" formatCode="_(* #,##0_);[Red]* \(#,##0\);_(* &quot;-&quot;??_);_(@_)"/>
    <numFmt numFmtId="188" formatCode="_-* #,##0.0_-;\-* #,##0.0_-;_-* &quot;-&quot;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_(* #,##0_);\ \(#,##0\);_(* &quot;-&quot;??_);_(@_)"/>
    <numFmt numFmtId="193" formatCode="d/mm/yyyy"/>
    <numFmt numFmtId="194" formatCode="0.0"/>
    <numFmt numFmtId="195" formatCode="_-* #,##0.0_-;\-* #,##0.0_-;_-* &quot;-&quot;??_-;_-@_-"/>
  </numFmts>
  <fonts count="1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11"/>
      <name val="Arial"/>
      <family val="0"/>
    </font>
    <font>
      <sz val="10.5"/>
      <name val="Times New Roman"/>
      <family val="1"/>
    </font>
    <font>
      <sz val="10.5"/>
      <name val="Arial"/>
      <family val="0"/>
    </font>
    <font>
      <sz val="11"/>
      <color indexed="12"/>
      <name val="Times New Roman"/>
      <family val="1"/>
    </font>
    <font>
      <u val="single"/>
      <sz val="7.5"/>
      <color indexed="36"/>
      <name val="Courier"/>
      <family val="0"/>
    </font>
    <font>
      <u val="single"/>
      <sz val="7.5"/>
      <color indexed="12"/>
      <name val="Courie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37" fontId="2" fillId="0" borderId="0" xfId="0" applyNumberFormat="1" applyFont="1" applyAlignment="1">
      <alignment horizontal="left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7" fontId="4" fillId="0" borderId="0" xfId="0" applyNumberFormat="1" applyFont="1" applyAlignment="1">
      <alignment horizontal="left"/>
    </xf>
    <xf numFmtId="37" fontId="4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/>
    </xf>
    <xf numFmtId="0" fontId="9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37" fontId="2" fillId="0" borderId="1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 quotePrefix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15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15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7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10" fillId="0" borderId="0" xfId="0" applyNumberFormat="1" applyFont="1" applyBorder="1" applyAlignment="1">
      <alignment/>
    </xf>
    <xf numFmtId="173" fontId="11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173" fontId="10" fillId="0" borderId="2" xfId="0" applyNumberFormat="1" applyFont="1" applyBorder="1" applyAlignment="1">
      <alignment/>
    </xf>
    <xf numFmtId="173" fontId="10" fillId="0" borderId="3" xfId="0" applyNumberFormat="1" applyFont="1" applyBorder="1" applyAlignment="1">
      <alignment/>
    </xf>
    <xf numFmtId="173" fontId="10" fillId="0" borderId="4" xfId="0" applyNumberFormat="1" applyFont="1" applyBorder="1" applyAlignment="1">
      <alignment/>
    </xf>
    <xf numFmtId="173" fontId="10" fillId="0" borderId="5" xfId="0" applyNumberFormat="1" applyFont="1" applyBorder="1" applyAlignment="1">
      <alignment/>
    </xf>
    <xf numFmtId="174" fontId="10" fillId="0" borderId="6" xfId="15" applyNumberFormat="1" applyFont="1" applyBorder="1" applyAlignment="1">
      <alignment/>
    </xf>
    <xf numFmtId="174" fontId="10" fillId="0" borderId="0" xfId="15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37" fontId="15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Fill="1" applyBorder="1" applyAlignment="1">
      <alignment/>
    </xf>
    <xf numFmtId="37" fontId="1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7" fontId="2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7" fontId="7" fillId="0" borderId="0" xfId="0" applyNumberFormat="1" applyFont="1" applyFill="1" applyAlignment="1">
      <alignment horizontal="left"/>
    </xf>
    <xf numFmtId="37" fontId="7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 horizontal="center"/>
    </xf>
    <xf numFmtId="0" fontId="8" fillId="0" borderId="0" xfId="15" applyNumberFormat="1" applyFont="1" applyFill="1" applyBorder="1" applyAlignment="1">
      <alignment horizontal="center"/>
    </xf>
    <xf numFmtId="173" fontId="2" fillId="0" borderId="0" xfId="15" applyNumberFormat="1" applyFont="1" applyFill="1" applyBorder="1" applyAlignment="1">
      <alignment horizontal="center"/>
    </xf>
    <xf numFmtId="0" fontId="2" fillId="0" borderId="0" xfId="21" applyFont="1" applyFill="1" applyAlignment="1">
      <alignment horizontal="center"/>
      <protection/>
    </xf>
    <xf numFmtId="173" fontId="2" fillId="0" borderId="7" xfId="15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left"/>
    </xf>
    <xf numFmtId="0" fontId="4" fillId="0" borderId="0" xfId="21" applyFont="1" applyFill="1">
      <alignment/>
      <protection/>
    </xf>
    <xf numFmtId="173" fontId="4" fillId="0" borderId="0" xfId="15" applyNumberFormat="1" applyFont="1" applyFill="1" applyBorder="1" applyAlignment="1">
      <alignment/>
    </xf>
    <xf numFmtId="173" fontId="4" fillId="0" borderId="8" xfId="15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 quotePrefix="1">
      <alignment horizontal="left"/>
    </xf>
    <xf numFmtId="173" fontId="4" fillId="0" borderId="0" xfId="15" applyNumberFormat="1" applyFont="1" applyFill="1" applyBorder="1" applyAlignment="1">
      <alignment horizontal="center"/>
    </xf>
    <xf numFmtId="173" fontId="4" fillId="0" borderId="7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 horizontal="right"/>
    </xf>
    <xf numFmtId="173" fontId="4" fillId="0" borderId="6" xfId="15" applyNumberFormat="1" applyFont="1" applyFill="1" applyBorder="1" applyAlignment="1">
      <alignment/>
    </xf>
    <xf numFmtId="0" fontId="4" fillId="0" borderId="0" xfId="21" applyFont="1" applyFill="1" quotePrefix="1">
      <alignment/>
      <protection/>
    </xf>
    <xf numFmtId="174" fontId="4" fillId="0" borderId="0" xfId="15" applyNumberFormat="1" applyFont="1" applyFill="1" applyBorder="1" applyAlignment="1">
      <alignment horizontal="center"/>
    </xf>
    <xf numFmtId="174" fontId="4" fillId="0" borderId="0" xfId="15" applyNumberFormat="1" applyFont="1" applyFill="1" applyBorder="1" applyAlignment="1">
      <alignment/>
    </xf>
    <xf numFmtId="0" fontId="2" fillId="0" borderId="0" xfId="21" applyFont="1" applyFill="1">
      <alignment/>
      <protection/>
    </xf>
    <xf numFmtId="173" fontId="2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/>
    </xf>
    <xf numFmtId="37" fontId="7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92" fontId="4" fillId="0" borderId="3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0" fontId="4" fillId="0" borderId="9" xfId="0" applyFont="1" applyFill="1" applyBorder="1" applyAlignment="1">
      <alignment/>
    </xf>
    <xf numFmtId="192" fontId="4" fillId="0" borderId="2" xfId="0" applyNumberFormat="1" applyFont="1" applyFill="1" applyBorder="1" applyAlignment="1">
      <alignment/>
    </xf>
    <xf numFmtId="175" fontId="12" fillId="0" borderId="0" xfId="0" applyNumberFormat="1" applyFont="1" applyFill="1" applyBorder="1" applyAlignment="1" applyProtection="1">
      <alignment/>
      <protection locked="0"/>
    </xf>
    <xf numFmtId="175" fontId="12" fillId="0" borderId="9" xfId="0" applyNumberFormat="1" applyFont="1" applyFill="1" applyBorder="1" applyAlignment="1" applyProtection="1">
      <alignment/>
      <protection locked="0"/>
    </xf>
    <xf numFmtId="192" fontId="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92" fontId="4" fillId="0" borderId="11" xfId="0" applyNumberFormat="1" applyFont="1" applyFill="1" applyBorder="1" applyAlignment="1">
      <alignment/>
    </xf>
    <xf numFmtId="175" fontId="4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173" fontId="4" fillId="0" borderId="6" xfId="15" applyNumberFormat="1" applyFont="1" applyFill="1" applyBorder="1" applyAlignment="1">
      <alignment horizontal="right"/>
    </xf>
    <xf numFmtId="173" fontId="10" fillId="0" borderId="7" xfId="0" applyNumberFormat="1" applyFont="1" applyBorder="1" applyAlignment="1">
      <alignment/>
    </xf>
    <xf numFmtId="0" fontId="2" fillId="0" borderId="0" xfId="0" applyNumberFormat="1" applyFont="1" applyAlignment="1">
      <alignment horizontal="left" vertical="center"/>
    </xf>
    <xf numFmtId="192" fontId="4" fillId="0" borderId="3" xfId="0" applyNumberFormat="1" applyFont="1" applyBorder="1" applyAlignment="1">
      <alignment/>
    </xf>
    <xf numFmtId="192" fontId="4" fillId="0" borderId="10" xfId="0" applyNumberFormat="1" applyFont="1" applyBorder="1" applyAlignment="1">
      <alignment/>
    </xf>
    <xf numFmtId="173" fontId="4" fillId="0" borderId="0" xfId="15" applyNumberFormat="1" applyFont="1" applyBorder="1" applyAlignment="1">
      <alignment/>
    </xf>
    <xf numFmtId="173" fontId="4" fillId="0" borderId="0" xfId="15" applyNumberFormat="1" applyFont="1" applyBorder="1" applyAlignment="1">
      <alignment horizontal="center"/>
    </xf>
    <xf numFmtId="173" fontId="4" fillId="0" borderId="7" xfId="15" applyNumberFormat="1" applyFont="1" applyBorder="1" applyAlignment="1">
      <alignment/>
    </xf>
    <xf numFmtId="174" fontId="4" fillId="0" borderId="0" xfId="15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/>
    </xf>
    <xf numFmtId="37" fontId="2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93" fontId="7" fillId="0" borderId="3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/>
    </xf>
    <xf numFmtId="0" fontId="1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3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/>
    </xf>
    <xf numFmtId="0" fontId="16" fillId="0" borderId="3" xfId="0" applyNumberFormat="1" applyFont="1" applyBorder="1" applyAlignment="1">
      <alignment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3" xfId="0" applyNumberFormat="1" applyFont="1" applyBorder="1" applyAlignment="1">
      <alignment vertical="center" wrapText="1"/>
    </xf>
    <xf numFmtId="173" fontId="5" fillId="0" borderId="9" xfId="0" applyNumberFormat="1" applyFont="1" applyBorder="1" applyAlignment="1">
      <alignment vertical="center" wrapText="1"/>
    </xf>
    <xf numFmtId="173" fontId="5" fillId="0" borderId="3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/>
    </xf>
    <xf numFmtId="173" fontId="5" fillId="0" borderId="3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NumberFormat="1" applyFont="1" applyBorder="1" applyAlignment="1">
      <alignment vertical="center" wrapText="1"/>
    </xf>
    <xf numFmtId="173" fontId="5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1" xfId="0" applyNumberFormat="1" applyFont="1" applyBorder="1" applyAlignment="1">
      <alignment vertical="center" wrapText="1"/>
    </xf>
    <xf numFmtId="173" fontId="5" fillId="0" borderId="11" xfId="0" applyNumberFormat="1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73" fontId="5" fillId="0" borderId="10" xfId="0" applyNumberFormat="1" applyFont="1" applyBorder="1" applyAlignment="1">
      <alignment vertical="center" wrapText="1"/>
    </xf>
    <xf numFmtId="37" fontId="4" fillId="0" borderId="7" xfId="0" applyNumberFormat="1" applyFont="1" applyFill="1" applyBorder="1" applyAlignment="1">
      <alignment horizontal="center"/>
    </xf>
    <xf numFmtId="0" fontId="16" fillId="0" borderId="3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 B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11</xdr:col>
      <xdr:colOff>314325</xdr:colOff>
      <xdr:row>10</xdr:row>
      <xdr:rowOff>76200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23825" y="1295400"/>
          <a:ext cx="62198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Board of Directors announces the following unaudited results of the Group for the financial quarter ended 31st January 2008.</a:t>
          </a:r>
        </a:p>
      </xdr:txBody>
    </xdr:sp>
    <xdr:clientData/>
  </xdr:twoCellAnchor>
  <xdr:twoCellAnchor>
    <xdr:from>
      <xdr:col>1</xdr:col>
      <xdr:colOff>47625</xdr:colOff>
      <xdr:row>61</xdr:row>
      <xdr:rowOff>0</xdr:rowOff>
    </xdr:from>
    <xdr:to>
      <xdr:col>12</xdr:col>
      <xdr:colOff>0</xdr:colOff>
      <xdr:row>63</xdr:row>
      <xdr:rowOff>76200</xdr:rowOff>
    </xdr:to>
    <xdr:sp>
      <xdr:nvSpPr>
        <xdr:cNvPr id="2" name="Text 5"/>
        <xdr:cNvSpPr txBox="1">
          <a:spLocks noChangeArrowheads="1"/>
        </xdr:cNvSpPr>
      </xdr:nvSpPr>
      <xdr:spPr>
        <a:xfrm>
          <a:off x="171450" y="9210675"/>
          <a:ext cx="62198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Income Statement should be read in conjunction with the Annual Financial Report for the financial year ended 31st July 2007.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60</xdr:row>
      <xdr:rowOff>114300</xdr:rowOff>
    </xdr:from>
    <xdr:to>
      <xdr:col>11</xdr:col>
      <xdr:colOff>142875</xdr:colOff>
      <xdr:row>62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180975" y="9363075"/>
          <a:ext cx="55911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The Condensed Consolidated Balance Sheet should be read in conjunction with the Annual Financial Report for the financial year ended 31st July 2007.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59</xdr:row>
      <xdr:rowOff>152400</xdr:rowOff>
    </xdr:from>
    <xdr:to>
      <xdr:col>10</xdr:col>
      <xdr:colOff>514350</xdr:colOff>
      <xdr:row>62</xdr:row>
      <xdr:rowOff>76200</xdr:rowOff>
    </xdr:to>
    <xdr:sp>
      <xdr:nvSpPr>
        <xdr:cNvPr id="1" name="Text 5"/>
        <xdr:cNvSpPr txBox="1">
          <a:spLocks noChangeArrowheads="1"/>
        </xdr:cNvSpPr>
      </xdr:nvSpPr>
      <xdr:spPr>
        <a:xfrm>
          <a:off x="47625" y="9382125"/>
          <a:ext cx="63341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Statement of Changes in Equity should be read in conjunction with the Annual Financial Report for the financial year ended 31st July 2007.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56</xdr:row>
      <xdr:rowOff>19050</xdr:rowOff>
    </xdr:from>
    <xdr:to>
      <xdr:col>7</xdr:col>
      <xdr:colOff>219075</xdr:colOff>
      <xdr:row>58</xdr:row>
      <xdr:rowOff>19050</xdr:rowOff>
    </xdr:to>
    <xdr:sp>
      <xdr:nvSpPr>
        <xdr:cNvPr id="1" name="Text 5"/>
        <xdr:cNvSpPr txBox="1">
          <a:spLocks noChangeArrowheads="1"/>
        </xdr:cNvSpPr>
      </xdr:nvSpPr>
      <xdr:spPr>
        <a:xfrm>
          <a:off x="152400" y="9191625"/>
          <a:ext cx="60579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/>
            <a:t>The Condensed Consolidated Cash Flow Statement should be read in conjunction with the Annual Financial Report for the financial year ended 31st July 2007.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roup%20Accounts\Consol%20-mthly\A1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roup%20Accounts\Consol%20-mthly\Mthly%20Consol\A0702-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RLM"/>
      <sheetName val="SRCM"/>
      <sheetName val="SRYTD"/>
      <sheetName val="SRBS"/>
      <sheetName val="PROOF"/>
      <sheetName val="CJE"/>
      <sheetName val="INTERCOINT"/>
      <sheetName val="GDWILL"/>
      <sheetName val="EQUITY-KESMI"/>
      <sheetName val="ELIMINATN"/>
      <sheetName val="ELIM-KES93"/>
      <sheetName val="ELIM-KESI"/>
      <sheetName val="KESMIPLBS"/>
      <sheetName val="KESMIPL2"/>
      <sheetName val="KESMISEG"/>
      <sheetName val="KESMICEP"/>
      <sheetName val="KESMILM"/>
      <sheetName val="KESMICM"/>
      <sheetName val="KESMIYTD"/>
      <sheetName val="KESMIBS"/>
      <sheetName val="KESMICJE"/>
      <sheetName val="KESMI_MI"/>
      <sheetName val="INTERCO-BAL (2)"/>
      <sheetName val="FSR99CJE"/>
      <sheetName val="FSR99"/>
      <sheetName val="FKESM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eps"/>
      <sheetName val="SRPL"/>
      <sheetName val="SRPL2"/>
      <sheetName val="SRCEP"/>
      <sheetName val="SEG"/>
      <sheetName val="SEG-Asst"/>
      <sheetName val="SEG-Liab"/>
      <sheetName val="SEG-K Expdt"/>
      <sheetName val="SEG-Dep"/>
      <sheetName val="SEG-Amort"/>
      <sheetName val="SRLM"/>
      <sheetName val="SRCM"/>
      <sheetName val="SRYTD"/>
      <sheetName val="P&amp;L"/>
      <sheetName val="FY01-SC"/>
      <sheetName val="SRBS"/>
      <sheetName val="BS-KT(Shg)"/>
      <sheetName val="PROOF"/>
      <sheetName val="CJE"/>
      <sheetName val="INTERCO-INT"/>
      <sheetName val="INTERCO-BAL"/>
      <sheetName val="Interco-Bal Adj"/>
      <sheetName val="GDWILL"/>
      <sheetName val="EQUITY-KESMI"/>
      <sheetName val="ELIM_testers"/>
      <sheetName val="ELIM_testerA"/>
      <sheetName val="ELIMINATN"/>
      <sheetName val="ELIM-KES93"/>
      <sheetName val="ELIM-KESI"/>
      <sheetName val="ELIM-KESI(FY01)"/>
      <sheetName val="KESMIPLBS"/>
      <sheetName val="KESMIPL2"/>
      <sheetName val="KESMISEG"/>
      <sheetName val="KESMICEP"/>
      <sheetName val="K-SEG"/>
      <sheetName val="KESMILM"/>
      <sheetName val="KESMICM"/>
      <sheetName val="KESMIYTD"/>
      <sheetName val="KESMIBS"/>
      <sheetName val="KESMI_MI"/>
      <sheetName val="KESMICJE"/>
      <sheetName val="INTERCO-BAL (2)"/>
      <sheetName val="FSRSEG"/>
      <sheetName val="FSRCJE"/>
      <sheetName val="FSR"/>
      <sheetName val="FSR (1H)"/>
      <sheetName val="FSR (2H)"/>
      <sheetName val="FKESMI"/>
      <sheetName val="FKESMI-1Qtr"/>
      <sheetName val="FKESMI-2Qtr"/>
      <sheetName val="FKESMI-3Qtr"/>
      <sheetName val="FKESMI-4Qtr"/>
      <sheetName val="Total-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workbookViewId="0" topLeftCell="A1">
      <selection activeCell="A1" sqref="A1"/>
    </sheetView>
  </sheetViews>
  <sheetFormatPr defaultColWidth="9.140625" defaultRowHeight="15" customHeight="1"/>
  <cols>
    <col min="1" max="1" width="1.8515625" style="48" customWidth="1"/>
    <col min="2" max="2" width="2.8515625" style="55" customWidth="1"/>
    <col min="3" max="3" width="2.140625" style="48" customWidth="1"/>
    <col min="4" max="4" width="23.28125" style="48" customWidth="1"/>
    <col min="5" max="5" width="12.7109375" style="49" customWidth="1"/>
    <col min="6" max="6" width="2.8515625" style="49" customWidth="1"/>
    <col min="7" max="7" width="13.28125" style="48" customWidth="1"/>
    <col min="8" max="8" width="2.8515625" style="49" customWidth="1"/>
    <col min="9" max="9" width="12.7109375" style="48" customWidth="1"/>
    <col min="10" max="10" width="2.57421875" style="48" customWidth="1"/>
    <col min="11" max="11" width="13.28125" style="48" customWidth="1"/>
    <col min="12" max="12" width="5.421875" style="48" customWidth="1"/>
    <col min="13" max="16384" width="9.140625" style="48" customWidth="1"/>
  </cols>
  <sheetData>
    <row r="1" spans="2:11" ht="15" customHeight="1">
      <c r="B1" s="46" t="s">
        <v>21</v>
      </c>
      <c r="C1" s="47"/>
      <c r="K1" s="50"/>
    </row>
    <row r="2" spans="2:3" ht="12" customHeight="1">
      <c r="B2" s="51" t="s">
        <v>0</v>
      </c>
      <c r="C2" s="47"/>
    </row>
    <row r="3" spans="2:3" ht="7.5" customHeight="1">
      <c r="B3" s="52"/>
      <c r="C3" s="47"/>
    </row>
    <row r="4" spans="2:6" ht="12" customHeight="1">
      <c r="B4" s="53" t="s">
        <v>22</v>
      </c>
      <c r="E4" s="52"/>
      <c r="F4" s="54"/>
    </row>
    <row r="5" ht="13.5" customHeight="1"/>
    <row r="6" ht="13.5" customHeight="1">
      <c r="B6" s="56" t="s">
        <v>113</v>
      </c>
    </row>
    <row r="7" ht="13.5" customHeight="1">
      <c r="B7" s="56" t="s">
        <v>114</v>
      </c>
    </row>
    <row r="8" ht="13.5" customHeight="1">
      <c r="B8" s="48"/>
    </row>
    <row r="9" ht="13.5" customHeight="1">
      <c r="B9" s="48"/>
    </row>
    <row r="10" ht="13.5" customHeight="1"/>
    <row r="11" ht="13.5" customHeight="1"/>
    <row r="12" ht="13.5" customHeight="1">
      <c r="B12" s="57"/>
    </row>
    <row r="13" ht="13.5" customHeight="1">
      <c r="B13" s="58" t="s">
        <v>6</v>
      </c>
    </row>
    <row r="14" ht="13.5" customHeight="1">
      <c r="B14" s="59" t="s">
        <v>115</v>
      </c>
    </row>
    <row r="15" spans="5:11" ht="13.5" customHeight="1">
      <c r="E15" s="60"/>
      <c r="F15" s="60"/>
      <c r="G15" s="60"/>
      <c r="H15" s="60"/>
      <c r="I15" s="61"/>
      <c r="J15" s="61"/>
      <c r="K15" s="62"/>
    </row>
    <row r="16" spans="5:12" ht="13.5" customHeight="1">
      <c r="E16" s="166" t="s">
        <v>7</v>
      </c>
      <c r="F16" s="166"/>
      <c r="G16" s="166"/>
      <c r="H16" s="60"/>
      <c r="I16" s="166" t="s">
        <v>8</v>
      </c>
      <c r="J16" s="166"/>
      <c r="K16" s="166"/>
      <c r="L16" s="53"/>
    </row>
    <row r="17" spans="2:12" ht="13.5" customHeight="1">
      <c r="B17" s="63"/>
      <c r="C17" s="64"/>
      <c r="D17" s="65"/>
      <c r="E17" s="66" t="s">
        <v>9</v>
      </c>
      <c r="F17" s="66"/>
      <c r="G17" s="67" t="s">
        <v>10</v>
      </c>
      <c r="H17" s="67"/>
      <c r="I17" s="66" t="s">
        <v>9</v>
      </c>
      <c r="J17" s="66"/>
      <c r="K17" s="67" t="s">
        <v>10</v>
      </c>
      <c r="L17" s="53"/>
    </row>
    <row r="18" spans="2:12" ht="13.5" customHeight="1">
      <c r="B18" s="63"/>
      <c r="C18" s="64"/>
      <c r="D18" s="64"/>
      <c r="E18" s="66" t="s">
        <v>11</v>
      </c>
      <c r="F18" s="66"/>
      <c r="G18" s="67" t="s">
        <v>12</v>
      </c>
      <c r="H18" s="67"/>
      <c r="I18" s="66" t="s">
        <v>13</v>
      </c>
      <c r="J18" s="66"/>
      <c r="K18" s="67" t="s">
        <v>12</v>
      </c>
      <c r="L18" s="53"/>
    </row>
    <row r="19" spans="2:12" ht="13.5" customHeight="1">
      <c r="B19" s="63"/>
      <c r="C19" s="64"/>
      <c r="D19" s="64"/>
      <c r="E19" s="66"/>
      <c r="F19" s="66"/>
      <c r="G19" s="67" t="s">
        <v>11</v>
      </c>
      <c r="H19" s="67"/>
      <c r="I19" s="66"/>
      <c r="J19" s="66"/>
      <c r="K19" s="67" t="s">
        <v>14</v>
      </c>
      <c r="L19" s="53"/>
    </row>
    <row r="20" spans="5:12" ht="13.5" customHeight="1">
      <c r="E20" s="8" t="s">
        <v>116</v>
      </c>
      <c r="F20" s="8"/>
      <c r="G20" s="8" t="s">
        <v>117</v>
      </c>
      <c r="H20" s="68"/>
      <c r="I20" s="8" t="s">
        <v>116</v>
      </c>
      <c r="J20" s="8"/>
      <c r="K20" s="8" t="s">
        <v>117</v>
      </c>
      <c r="L20" s="53"/>
    </row>
    <row r="21" spans="3:11" ht="13.5" customHeight="1">
      <c r="C21" s="69"/>
      <c r="D21" s="69"/>
      <c r="E21" s="68" t="s">
        <v>15</v>
      </c>
      <c r="F21" s="68"/>
      <c r="G21" s="8" t="s">
        <v>15</v>
      </c>
      <c r="H21" s="68"/>
      <c r="I21" s="68" t="s">
        <v>15</v>
      </c>
      <c r="J21" s="68"/>
      <c r="K21" s="68" t="s">
        <v>15</v>
      </c>
    </row>
    <row r="22" spans="3:11" ht="13.5" customHeight="1">
      <c r="C22" s="69"/>
      <c r="D22" s="69"/>
      <c r="E22" s="70"/>
      <c r="F22" s="68"/>
      <c r="G22" s="70" t="s">
        <v>110</v>
      </c>
      <c r="H22" s="68"/>
      <c r="I22" s="70"/>
      <c r="J22" s="68"/>
      <c r="K22" s="70" t="s">
        <v>110</v>
      </c>
    </row>
    <row r="23" spans="2:11" s="75" customFormat="1" ht="9.75" customHeight="1">
      <c r="B23" s="71"/>
      <c r="C23" s="72"/>
      <c r="D23" s="72"/>
      <c r="E23" s="73"/>
      <c r="F23" s="73"/>
      <c r="G23" s="116"/>
      <c r="H23" s="73"/>
      <c r="I23" s="73"/>
      <c r="J23" s="73"/>
      <c r="K23" s="74"/>
    </row>
    <row r="24" spans="2:11" s="75" customFormat="1" ht="13.5" customHeight="1">
      <c r="B24" s="76"/>
      <c r="C24" s="72" t="s">
        <v>1</v>
      </c>
      <c r="D24" s="72"/>
      <c r="E24" s="73">
        <v>47324</v>
      </c>
      <c r="F24" s="73"/>
      <c r="G24" s="116">
        <v>51727</v>
      </c>
      <c r="H24" s="73"/>
      <c r="I24" s="73">
        <v>101325</v>
      </c>
      <c r="J24" s="73"/>
      <c r="K24" s="116">
        <v>99771</v>
      </c>
    </row>
    <row r="25" spans="2:11" s="75" customFormat="1" ht="9" customHeight="1">
      <c r="B25" s="71"/>
      <c r="C25" s="72"/>
      <c r="D25" s="72"/>
      <c r="E25" s="73"/>
      <c r="F25" s="73"/>
      <c r="G25" s="116"/>
      <c r="H25" s="73"/>
      <c r="I25" s="73"/>
      <c r="J25" s="73"/>
      <c r="K25" s="116"/>
    </row>
    <row r="26" spans="2:11" s="75" customFormat="1" ht="13.5" customHeight="1">
      <c r="B26" s="76"/>
      <c r="C26" s="72" t="s">
        <v>16</v>
      </c>
      <c r="D26" s="72"/>
      <c r="E26" s="77">
        <v>-43312</v>
      </c>
      <c r="F26" s="77"/>
      <c r="G26" s="117">
        <v>-44464</v>
      </c>
      <c r="H26" s="73"/>
      <c r="I26" s="77">
        <v>-89712</v>
      </c>
      <c r="J26" s="77"/>
      <c r="K26" s="116">
        <v>-86694</v>
      </c>
    </row>
    <row r="27" spans="2:11" s="75" customFormat="1" ht="9" customHeight="1">
      <c r="B27" s="71"/>
      <c r="C27" s="72"/>
      <c r="D27" s="72"/>
      <c r="E27" s="73"/>
      <c r="F27" s="73"/>
      <c r="G27" s="116"/>
      <c r="H27" s="73"/>
      <c r="I27" s="73"/>
      <c r="J27" s="73"/>
      <c r="K27" s="116"/>
    </row>
    <row r="28" spans="2:11" s="75" customFormat="1" ht="13.5" customHeight="1">
      <c r="B28" s="76"/>
      <c r="C28" s="72" t="s">
        <v>63</v>
      </c>
      <c r="D28" s="72"/>
      <c r="E28" s="73">
        <v>403</v>
      </c>
      <c r="F28" s="73"/>
      <c r="G28" s="116">
        <v>403</v>
      </c>
      <c r="H28" s="73"/>
      <c r="I28" s="73">
        <v>924</v>
      </c>
      <c r="J28" s="73"/>
      <c r="K28" s="116">
        <v>757</v>
      </c>
    </row>
    <row r="29" spans="2:11" s="75" customFormat="1" ht="6" customHeight="1">
      <c r="B29" s="71"/>
      <c r="C29" s="72"/>
      <c r="D29" s="72"/>
      <c r="E29" s="78"/>
      <c r="F29" s="73"/>
      <c r="G29" s="118"/>
      <c r="H29" s="73"/>
      <c r="I29" s="78"/>
      <c r="J29" s="73"/>
      <c r="K29" s="118"/>
    </row>
    <row r="30" spans="2:11" s="75" customFormat="1" ht="6" customHeight="1">
      <c r="B30" s="71"/>
      <c r="C30" s="72"/>
      <c r="D30" s="72"/>
      <c r="E30" s="73"/>
      <c r="F30" s="73"/>
      <c r="G30" s="116"/>
      <c r="H30" s="73"/>
      <c r="I30" s="73"/>
      <c r="J30" s="73"/>
      <c r="K30" s="116"/>
    </row>
    <row r="31" spans="2:11" s="75" customFormat="1" ht="13.5" customHeight="1">
      <c r="B31" s="71"/>
      <c r="C31" s="72" t="s">
        <v>2</v>
      </c>
      <c r="D31" s="72"/>
      <c r="E31" s="73">
        <f>SUM(E24:E29)</f>
        <v>4415</v>
      </c>
      <c r="F31" s="73"/>
      <c r="G31" s="116">
        <f>SUM(G24:G29)</f>
        <v>7666</v>
      </c>
      <c r="H31" s="73"/>
      <c r="I31" s="73">
        <f>SUM(I24:I29)</f>
        <v>12537</v>
      </c>
      <c r="J31" s="73"/>
      <c r="K31" s="116">
        <f>SUM(K24:K29)</f>
        <v>13834</v>
      </c>
    </row>
    <row r="32" spans="2:11" s="75" customFormat="1" ht="9" customHeight="1">
      <c r="B32" s="71"/>
      <c r="C32" s="72"/>
      <c r="D32" s="72"/>
      <c r="E32" s="73"/>
      <c r="F32" s="73"/>
      <c r="G32" s="116"/>
      <c r="H32" s="73"/>
      <c r="I32" s="73"/>
      <c r="J32" s="73"/>
      <c r="K32" s="116"/>
    </row>
    <row r="33" spans="2:11" s="75" customFormat="1" ht="13.5" customHeight="1">
      <c r="B33" s="76"/>
      <c r="C33" s="72" t="s">
        <v>17</v>
      </c>
      <c r="D33" s="72"/>
      <c r="E33" s="73">
        <v>-434</v>
      </c>
      <c r="F33" s="73"/>
      <c r="G33" s="116">
        <v>-643</v>
      </c>
      <c r="H33" s="73"/>
      <c r="I33" s="73">
        <v>-972</v>
      </c>
      <c r="J33" s="73"/>
      <c r="K33" s="116">
        <v>-1223</v>
      </c>
    </row>
    <row r="34" spans="2:11" s="75" customFormat="1" ht="6" customHeight="1">
      <c r="B34" s="71"/>
      <c r="C34" s="72"/>
      <c r="D34" s="72"/>
      <c r="E34" s="78"/>
      <c r="F34" s="73"/>
      <c r="G34" s="118"/>
      <c r="H34" s="73"/>
      <c r="I34" s="78"/>
      <c r="J34" s="73"/>
      <c r="K34" s="118"/>
    </row>
    <row r="35" spans="2:11" s="75" customFormat="1" ht="6" customHeight="1">
      <c r="B35" s="71"/>
      <c r="C35" s="72"/>
      <c r="D35" s="72"/>
      <c r="E35" s="73"/>
      <c r="F35" s="73"/>
      <c r="G35" s="116"/>
      <c r="H35" s="73"/>
      <c r="I35" s="73"/>
      <c r="J35" s="73"/>
      <c r="K35" s="116"/>
    </row>
    <row r="36" spans="2:11" s="75" customFormat="1" ht="13.5" customHeight="1">
      <c r="B36" s="71"/>
      <c r="C36" s="72" t="s">
        <v>18</v>
      </c>
      <c r="D36" s="72"/>
      <c r="E36" s="73">
        <f>SUM(E31:E34)</f>
        <v>3981</v>
      </c>
      <c r="F36" s="73"/>
      <c r="G36" s="116">
        <f>SUM(G31:G34)</f>
        <v>7023</v>
      </c>
      <c r="H36" s="73"/>
      <c r="I36" s="73">
        <f>SUM(I31:I34)</f>
        <v>11565</v>
      </c>
      <c r="J36" s="73"/>
      <c r="K36" s="116">
        <f>SUM(K31:K34)</f>
        <v>12611</v>
      </c>
    </row>
    <row r="37" spans="2:11" s="75" customFormat="1" ht="9" customHeight="1">
      <c r="B37" s="71"/>
      <c r="C37" s="72"/>
      <c r="D37" s="72"/>
      <c r="E37" s="73"/>
      <c r="F37" s="73"/>
      <c r="G37" s="116"/>
      <c r="H37" s="73"/>
      <c r="I37" s="73"/>
      <c r="J37" s="73"/>
      <c r="K37" s="116"/>
    </row>
    <row r="38" spans="2:11" s="75" customFormat="1" ht="13.5" customHeight="1">
      <c r="B38" s="71"/>
      <c r="C38" s="72" t="s">
        <v>3</v>
      </c>
      <c r="D38" s="72"/>
      <c r="E38" s="73">
        <v>14306</v>
      </c>
      <c r="F38" s="73"/>
      <c r="G38" s="116">
        <v>-1260</v>
      </c>
      <c r="H38" s="73"/>
      <c r="I38" s="73">
        <v>12800</v>
      </c>
      <c r="J38" s="73"/>
      <c r="K38" s="116">
        <v>-2768</v>
      </c>
    </row>
    <row r="39" spans="2:11" s="75" customFormat="1" ht="6" customHeight="1">
      <c r="B39" s="71"/>
      <c r="C39" s="72"/>
      <c r="D39" s="72"/>
      <c r="E39" s="78"/>
      <c r="F39" s="73"/>
      <c r="G39" s="78"/>
      <c r="H39" s="73"/>
      <c r="I39" s="78"/>
      <c r="J39" s="73"/>
      <c r="K39" s="78"/>
    </row>
    <row r="40" spans="2:11" s="75" customFormat="1" ht="6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</row>
    <row r="41" spans="2:11" s="75" customFormat="1" ht="13.5" customHeight="1" thickBot="1">
      <c r="B41" s="71"/>
      <c r="C41" s="72" t="s">
        <v>19</v>
      </c>
      <c r="D41" s="72"/>
      <c r="E41" s="111">
        <f>SUM(E36:E39)</f>
        <v>18287</v>
      </c>
      <c r="F41" s="79"/>
      <c r="G41" s="111">
        <f>SUM(G36:G39)</f>
        <v>5763</v>
      </c>
      <c r="H41" s="79"/>
      <c r="I41" s="111">
        <f>SUM(I36:I39)</f>
        <v>24365</v>
      </c>
      <c r="J41" s="79"/>
      <c r="K41" s="111">
        <f>SUM(K36:K39)</f>
        <v>9843</v>
      </c>
    </row>
    <row r="42" spans="2:11" s="75" customFormat="1" ht="9" customHeight="1" thickTop="1">
      <c r="B42" s="71"/>
      <c r="C42" s="72"/>
      <c r="D42" s="72"/>
      <c r="E42" s="79"/>
      <c r="F42" s="79"/>
      <c r="G42" s="79"/>
      <c r="H42" s="79"/>
      <c r="I42" s="79"/>
      <c r="J42" s="79"/>
      <c r="K42" s="79"/>
    </row>
    <row r="43" spans="2:11" s="75" customFormat="1" ht="13.5" customHeight="1">
      <c r="B43" s="71"/>
      <c r="C43" s="72" t="s">
        <v>82</v>
      </c>
      <c r="D43" s="72"/>
      <c r="E43" s="73"/>
      <c r="F43" s="73"/>
      <c r="G43" s="73"/>
      <c r="H43" s="73"/>
      <c r="I43" s="73"/>
      <c r="J43" s="73"/>
      <c r="K43" s="73"/>
    </row>
    <row r="44" spans="2:11" s="75" customFormat="1" ht="15">
      <c r="B44" s="71"/>
      <c r="C44" s="72" t="s">
        <v>83</v>
      </c>
      <c r="D44" s="72"/>
      <c r="E44" s="73"/>
      <c r="F44" s="73"/>
      <c r="G44" s="73"/>
      <c r="H44" s="73"/>
      <c r="I44" s="73"/>
      <c r="J44" s="73"/>
      <c r="K44" s="73"/>
    </row>
    <row r="45" spans="2:11" s="75" customFormat="1" ht="13.5" customHeight="1">
      <c r="B45" s="71"/>
      <c r="C45" s="72" t="s">
        <v>84</v>
      </c>
      <c r="D45" s="72"/>
      <c r="E45" s="73"/>
      <c r="F45" s="73"/>
      <c r="G45" s="73"/>
      <c r="H45" s="73"/>
      <c r="I45" s="73"/>
      <c r="J45" s="73"/>
      <c r="K45" s="73"/>
    </row>
    <row r="46" spans="2:11" s="75" customFormat="1" ht="15">
      <c r="B46" s="71"/>
      <c r="C46" s="72" t="s">
        <v>86</v>
      </c>
      <c r="D46" s="72"/>
      <c r="E46" s="73">
        <f>E50-E47</f>
        <v>15362</v>
      </c>
      <c r="F46" s="73"/>
      <c r="G46" s="73">
        <f>G50-G47</f>
        <v>4654</v>
      </c>
      <c r="H46" s="73"/>
      <c r="I46" s="73">
        <f>I50-I47</f>
        <v>20791</v>
      </c>
      <c r="J46" s="73"/>
      <c r="K46" s="73">
        <f>K50-K47</f>
        <v>8216</v>
      </c>
    </row>
    <row r="47" spans="2:11" s="75" customFormat="1" ht="15">
      <c r="B47" s="71"/>
      <c r="C47" s="72" t="s">
        <v>20</v>
      </c>
      <c r="D47" s="72"/>
      <c r="E47" s="73">
        <v>2925</v>
      </c>
      <c r="F47" s="73"/>
      <c r="G47" s="73">
        <v>1109</v>
      </c>
      <c r="H47" s="73"/>
      <c r="I47" s="73">
        <v>3574</v>
      </c>
      <c r="J47" s="73"/>
      <c r="K47" s="73">
        <v>1627</v>
      </c>
    </row>
    <row r="48" spans="2:11" s="75" customFormat="1" ht="6" customHeight="1">
      <c r="B48" s="71"/>
      <c r="C48" s="72"/>
      <c r="D48" s="72"/>
      <c r="E48" s="78"/>
      <c r="F48" s="73"/>
      <c r="G48" s="78"/>
      <c r="H48" s="73"/>
      <c r="I48" s="78"/>
      <c r="J48" s="73"/>
      <c r="K48" s="78"/>
    </row>
    <row r="49" spans="2:11" s="75" customFormat="1" ht="6" customHeight="1">
      <c r="B49" s="71"/>
      <c r="C49" s="72"/>
      <c r="D49" s="72"/>
      <c r="E49" s="73"/>
      <c r="F49" s="73"/>
      <c r="G49" s="73"/>
      <c r="H49" s="73"/>
      <c r="I49" s="73"/>
      <c r="J49" s="73"/>
      <c r="K49" s="73"/>
    </row>
    <row r="50" spans="2:11" s="75" customFormat="1" ht="13.5" customHeight="1" thickBot="1">
      <c r="B50" s="71"/>
      <c r="C50" s="72" t="s">
        <v>19</v>
      </c>
      <c r="D50" s="72"/>
      <c r="E50" s="111">
        <f>E41</f>
        <v>18287</v>
      </c>
      <c r="F50" s="79"/>
      <c r="G50" s="111">
        <f>G41</f>
        <v>5763</v>
      </c>
      <c r="H50" s="79"/>
      <c r="I50" s="111">
        <f>I41</f>
        <v>24365</v>
      </c>
      <c r="J50" s="79"/>
      <c r="K50" s="111">
        <f>K41</f>
        <v>9843</v>
      </c>
    </row>
    <row r="51" spans="2:11" s="75" customFormat="1" ht="15.75" thickTop="1">
      <c r="B51" s="71"/>
      <c r="C51" s="72"/>
      <c r="D51" s="72"/>
      <c r="E51" s="73"/>
      <c r="F51" s="73"/>
      <c r="G51" s="73"/>
      <c r="H51" s="73"/>
      <c r="I51" s="73"/>
      <c r="J51" s="73"/>
      <c r="K51" s="73"/>
    </row>
    <row r="52" spans="2:11" s="75" customFormat="1" ht="13.5" customHeight="1">
      <c r="B52" s="71"/>
      <c r="C52" s="72" t="s">
        <v>4</v>
      </c>
      <c r="D52" s="72"/>
      <c r="E52" s="73"/>
      <c r="F52" s="73"/>
      <c r="G52" s="73"/>
      <c r="H52" s="73"/>
      <c r="I52" s="73"/>
      <c r="J52" s="73"/>
      <c r="K52" s="73"/>
    </row>
    <row r="53" spans="2:11" s="75" customFormat="1" ht="13.5" customHeight="1">
      <c r="B53" s="71"/>
      <c r="C53" s="72"/>
      <c r="D53" s="81" t="s">
        <v>23</v>
      </c>
      <c r="E53" s="82">
        <f>SUM(E$46/43001)*100</f>
        <v>35.72475058719565</v>
      </c>
      <c r="F53" s="83"/>
      <c r="G53" s="82">
        <f>SUM(G$46/43001)*100</f>
        <v>10.823004116183345</v>
      </c>
      <c r="H53" s="83"/>
      <c r="I53" s="82">
        <f>SUM(I$46/43001)*100</f>
        <v>48.35003837120067</v>
      </c>
      <c r="J53" s="83"/>
      <c r="K53" s="82">
        <f>SUM(K$46/43001)*100</f>
        <v>19.106532406223113</v>
      </c>
    </row>
    <row r="54" spans="2:11" s="75" customFormat="1" ht="13.5" customHeight="1">
      <c r="B54" s="71"/>
      <c r="C54" s="72"/>
      <c r="D54" s="81" t="s">
        <v>24</v>
      </c>
      <c r="E54" s="119">
        <f>SUM(E$46/43026)*100</f>
        <v>35.70399293450472</v>
      </c>
      <c r="F54" s="83"/>
      <c r="G54" s="119">
        <f>SUM(G$46/43001)*100</f>
        <v>10.823004116183345</v>
      </c>
      <c r="H54" s="83"/>
      <c r="I54" s="119">
        <f>SUM(I$46/43026)*100</f>
        <v>48.32194487054339</v>
      </c>
      <c r="J54" s="83"/>
      <c r="K54" s="119">
        <f>SUM(K$46/43001)*100</f>
        <v>19.106532406223113</v>
      </c>
    </row>
    <row r="55" spans="2:11" s="75" customFormat="1" ht="6" customHeight="1" thickBot="1">
      <c r="B55" s="71"/>
      <c r="C55" s="72"/>
      <c r="D55" s="81"/>
      <c r="E55" s="80"/>
      <c r="F55" s="73"/>
      <c r="G55" s="80"/>
      <c r="H55" s="73"/>
      <c r="I55" s="80"/>
      <c r="J55" s="73"/>
      <c r="K55" s="80"/>
    </row>
    <row r="56" spans="3:11" ht="9.75" customHeight="1" thickTop="1">
      <c r="C56" s="84"/>
      <c r="D56" s="84"/>
      <c r="E56" s="85"/>
      <c r="F56" s="85"/>
      <c r="G56" s="85"/>
      <c r="H56" s="85"/>
      <c r="I56" s="85"/>
      <c r="J56" s="85"/>
      <c r="K56" s="85"/>
    </row>
    <row r="57" spans="3:11" ht="13.5" customHeight="1">
      <c r="C57" s="84"/>
      <c r="D57" s="84"/>
      <c r="E57" s="85"/>
      <c r="F57" s="85"/>
      <c r="G57" s="85"/>
      <c r="H57" s="85"/>
      <c r="I57" s="85"/>
      <c r="J57" s="85"/>
      <c r="K57" s="85"/>
    </row>
    <row r="58" spans="3:11" ht="13.5" customHeight="1">
      <c r="C58" s="84"/>
      <c r="D58" s="84"/>
      <c r="E58" s="85"/>
      <c r="F58" s="85"/>
      <c r="G58" s="85"/>
      <c r="H58" s="85"/>
      <c r="I58" s="85"/>
      <c r="J58" s="85"/>
      <c r="K58" s="85"/>
    </row>
    <row r="59" spans="3:11" ht="13.5" customHeight="1">
      <c r="C59" s="84"/>
      <c r="D59" s="84"/>
      <c r="E59" s="85"/>
      <c r="F59" s="85"/>
      <c r="G59" s="85"/>
      <c r="H59" s="85"/>
      <c r="I59" s="85"/>
      <c r="J59" s="85"/>
      <c r="K59" s="85"/>
    </row>
    <row r="60" spans="3:11" ht="13.5" customHeight="1">
      <c r="C60" s="84"/>
      <c r="D60" s="84"/>
      <c r="E60" s="85"/>
      <c r="F60" s="85"/>
      <c r="G60" s="85"/>
      <c r="H60" s="85"/>
      <c r="I60" s="85"/>
      <c r="J60" s="85"/>
      <c r="K60" s="85"/>
    </row>
    <row r="61" spans="3:11" ht="13.5" customHeight="1">
      <c r="C61" s="84"/>
      <c r="D61" s="84"/>
      <c r="E61" s="85"/>
      <c r="F61" s="85"/>
      <c r="G61" s="85"/>
      <c r="H61" s="85"/>
      <c r="I61" s="85"/>
      <c r="J61" s="85"/>
      <c r="K61" s="85"/>
    </row>
    <row r="62" ht="13.5" customHeight="1"/>
    <row r="63" ht="13.5" customHeight="1"/>
  </sheetData>
  <mergeCells count="2">
    <mergeCell ref="E16:G16"/>
    <mergeCell ref="I16:K16"/>
  </mergeCells>
  <printOptions/>
  <pageMargins left="0.5905511811023623" right="0.2755905511811024" top="0.6299212598425197" bottom="0.6299212598425197" header="0.31496062992125984" footer="0.2755905511811024"/>
  <pageSetup horizontalDpi="600" verticalDpi="600" orientation="portrait" paperSize="9" r:id="rId2"/>
  <headerFooter alignWithMargins="0">
    <oddFooter>&amp;C&amp;"Times New Roman,Regular"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="90" zoomScaleNormal="90" workbookViewId="0" topLeftCell="A40">
      <selection activeCell="A1" sqref="A1"/>
    </sheetView>
  </sheetViews>
  <sheetFormatPr defaultColWidth="9.140625" defaultRowHeight="13.5" customHeight="1"/>
  <cols>
    <col min="1" max="1" width="3.140625" style="12" customWidth="1"/>
    <col min="2" max="2" width="1.8515625" style="4" customWidth="1"/>
    <col min="3" max="3" width="33.421875" style="13" customWidth="1"/>
    <col min="4" max="4" width="5.00390625" style="13" customWidth="1"/>
    <col min="5" max="5" width="3.00390625" style="13" customWidth="1"/>
    <col min="6" max="6" width="11.7109375" style="13" customWidth="1"/>
    <col min="7" max="7" width="3.00390625" style="13" customWidth="1"/>
    <col min="8" max="8" width="4.28125" style="13" customWidth="1"/>
    <col min="9" max="9" width="3.57421875" style="13" customWidth="1"/>
    <col min="10" max="10" width="11.7109375" style="13" customWidth="1"/>
    <col min="11" max="11" width="3.7109375" style="13" customWidth="1"/>
    <col min="12" max="12" width="7.7109375" style="13" customWidth="1"/>
    <col min="13" max="16384" width="5.8515625" style="13" customWidth="1"/>
  </cols>
  <sheetData>
    <row r="1" spans="2:10" s="2" customFormat="1" ht="15" customHeight="1">
      <c r="B1" s="5" t="s">
        <v>21</v>
      </c>
      <c r="C1"/>
      <c r="E1" s="3"/>
      <c r="F1" s="3"/>
      <c r="H1" s="3"/>
      <c r="J1" s="45"/>
    </row>
    <row r="2" spans="2:8" s="2" customFormat="1" ht="12.75" customHeight="1">
      <c r="B2" s="7" t="s">
        <v>0</v>
      </c>
      <c r="C2"/>
      <c r="E2" s="3"/>
      <c r="F2" s="3"/>
      <c r="H2" s="3"/>
    </row>
    <row r="3" spans="2:8" s="2" customFormat="1" ht="9.75" customHeight="1">
      <c r="B3" s="6"/>
      <c r="C3"/>
      <c r="E3" s="3"/>
      <c r="F3" s="3"/>
      <c r="H3" s="3"/>
    </row>
    <row r="4" spans="2:8" s="2" customFormat="1" ht="12.75" customHeight="1">
      <c r="B4" s="4" t="s">
        <v>22</v>
      </c>
      <c r="E4" s="6"/>
      <c r="F4" s="9"/>
      <c r="H4" s="3"/>
    </row>
    <row r="5" spans="2:8" s="2" customFormat="1" ht="15" customHeight="1">
      <c r="B5" s="1"/>
      <c r="E5" s="3"/>
      <c r="F5" s="3"/>
      <c r="H5" s="3"/>
    </row>
    <row r="6" spans="2:3" ht="14.25">
      <c r="B6" s="14" t="s">
        <v>64</v>
      </c>
      <c r="C6" s="4"/>
    </row>
    <row r="7" spans="2:3" ht="14.25">
      <c r="B7" s="15" t="s">
        <v>119</v>
      </c>
      <c r="C7" s="4"/>
    </row>
    <row r="8" spans="1:11" ht="12.75" customHeight="1" thickBot="1">
      <c r="A8" s="1"/>
      <c r="B8" s="17"/>
      <c r="C8" s="17"/>
      <c r="D8" s="17"/>
      <c r="E8" s="18"/>
      <c r="F8" s="19"/>
      <c r="G8" s="19"/>
      <c r="H8" s="20"/>
      <c r="I8" s="19"/>
      <c r="J8" s="19"/>
      <c r="K8" s="21"/>
    </row>
    <row r="9" spans="1:10" s="29" customFormat="1" ht="12.75" customHeight="1">
      <c r="A9" s="1"/>
      <c r="B9" s="17"/>
      <c r="C9" s="17"/>
      <c r="D9" s="17"/>
      <c r="E9" s="17"/>
      <c r="F9" s="20" t="s">
        <v>25</v>
      </c>
      <c r="G9" s="20"/>
      <c r="H9" s="28"/>
      <c r="I9" s="28"/>
      <c r="J9" s="20" t="s">
        <v>26</v>
      </c>
    </row>
    <row r="10" spans="1:10" s="29" customFormat="1" ht="12.75" customHeight="1">
      <c r="A10" s="1"/>
      <c r="B10" s="17"/>
      <c r="C10" s="17"/>
      <c r="D10" s="17"/>
      <c r="E10" s="17"/>
      <c r="F10" s="20" t="s">
        <v>27</v>
      </c>
      <c r="G10" s="20"/>
      <c r="H10" s="28"/>
      <c r="I10" s="28"/>
      <c r="J10" s="20" t="s">
        <v>28</v>
      </c>
    </row>
    <row r="11" spans="1:11" s="29" customFormat="1" ht="12.75" customHeight="1">
      <c r="A11" s="1"/>
      <c r="B11" s="22"/>
      <c r="C11" s="22"/>
      <c r="D11" s="22"/>
      <c r="E11" s="20"/>
      <c r="F11" s="128" t="s">
        <v>118</v>
      </c>
      <c r="G11" s="128"/>
      <c r="H11" s="28"/>
      <c r="I11" s="129"/>
      <c r="J11" s="128" t="s">
        <v>92</v>
      </c>
      <c r="K11" s="130"/>
    </row>
    <row r="12" spans="1:11" s="29" customFormat="1" ht="12.75" customHeight="1" thickBot="1">
      <c r="A12" s="1"/>
      <c r="B12" s="22"/>
      <c r="C12" s="22"/>
      <c r="D12" s="22"/>
      <c r="E12" s="19"/>
      <c r="F12" s="23"/>
      <c r="G12" s="23"/>
      <c r="H12" s="28"/>
      <c r="I12" s="30"/>
      <c r="J12" s="19" t="s">
        <v>110</v>
      </c>
      <c r="K12" s="31"/>
    </row>
    <row r="13" spans="1:10" s="29" customFormat="1" ht="13.5" customHeight="1">
      <c r="A13" s="1"/>
      <c r="B13" s="22"/>
      <c r="C13" s="22"/>
      <c r="D13" s="22"/>
      <c r="E13" s="22"/>
      <c r="F13" s="22" t="s">
        <v>15</v>
      </c>
      <c r="G13" s="22"/>
      <c r="H13" s="28"/>
      <c r="I13" s="28"/>
      <c r="J13" s="22" t="s">
        <v>15</v>
      </c>
    </row>
    <row r="14" spans="1:10" ht="8.25" customHeight="1">
      <c r="A14" s="1"/>
      <c r="B14" s="17"/>
      <c r="C14" s="17"/>
      <c r="D14" s="17"/>
      <c r="E14" s="17"/>
      <c r="F14" s="32"/>
      <c r="G14" s="32"/>
      <c r="H14" s="33"/>
      <c r="I14" s="33"/>
      <c r="J14" s="32"/>
    </row>
    <row r="15" spans="1:10" s="16" customFormat="1" ht="13.5" customHeight="1">
      <c r="A15" s="11"/>
      <c r="B15" s="24" t="s">
        <v>35</v>
      </c>
      <c r="C15" s="24"/>
      <c r="D15" s="26"/>
      <c r="E15" s="26"/>
      <c r="F15" s="34">
        <v>94396</v>
      </c>
      <c r="G15" s="34"/>
      <c r="H15" s="35"/>
      <c r="I15" s="35"/>
      <c r="J15" s="34">
        <v>89614</v>
      </c>
    </row>
    <row r="16" spans="1:10" ht="8.25" customHeight="1">
      <c r="A16" s="1"/>
      <c r="B16" s="17"/>
      <c r="C16" s="17"/>
      <c r="D16" s="17"/>
      <c r="E16" s="17"/>
      <c r="F16" s="32"/>
      <c r="G16" s="32"/>
      <c r="H16" s="33"/>
      <c r="I16" s="33"/>
      <c r="J16" s="32"/>
    </row>
    <row r="17" spans="1:10" s="16" customFormat="1" ht="13.5" customHeight="1">
      <c r="A17" s="11"/>
      <c r="B17" s="24" t="s">
        <v>111</v>
      </c>
      <c r="C17" s="24"/>
      <c r="D17" s="26"/>
      <c r="E17" s="26"/>
      <c r="F17" s="34">
        <v>6093</v>
      </c>
      <c r="G17" s="34"/>
      <c r="H17" s="35"/>
      <c r="I17" s="35"/>
      <c r="J17" s="34">
        <v>6165</v>
      </c>
    </row>
    <row r="18" spans="1:10" ht="8.25" customHeight="1">
      <c r="A18" s="1"/>
      <c r="B18" s="17"/>
      <c r="C18" s="17"/>
      <c r="D18" s="17"/>
      <c r="E18" s="17"/>
      <c r="F18" s="32"/>
      <c r="G18" s="32"/>
      <c r="H18" s="33"/>
      <c r="I18" s="33"/>
      <c r="J18" s="32"/>
    </row>
    <row r="19" spans="1:10" s="16" customFormat="1" ht="13.5" customHeight="1">
      <c r="A19" s="11"/>
      <c r="B19" s="24" t="s">
        <v>127</v>
      </c>
      <c r="C19" s="24"/>
      <c r="D19" s="26"/>
      <c r="E19" s="26"/>
      <c r="F19" s="34">
        <v>6220</v>
      </c>
      <c r="G19" s="34"/>
      <c r="H19" s="35"/>
      <c r="I19" s="35"/>
      <c r="J19" s="34">
        <v>0</v>
      </c>
    </row>
    <row r="20" spans="1:10" s="16" customFormat="1" ht="6.75" customHeight="1">
      <c r="A20" s="11"/>
      <c r="B20" s="24"/>
      <c r="C20" s="24"/>
      <c r="D20" s="26"/>
      <c r="E20" s="26"/>
      <c r="F20" s="34"/>
      <c r="G20" s="34"/>
      <c r="H20" s="35"/>
      <c r="I20" s="35"/>
      <c r="J20" s="34"/>
    </row>
    <row r="21" spans="1:10" s="16" customFormat="1" ht="13.5" customHeight="1">
      <c r="A21" s="11"/>
      <c r="B21" s="24" t="s">
        <v>36</v>
      </c>
      <c r="C21" s="24"/>
      <c r="D21" s="26"/>
      <c r="E21" s="26"/>
      <c r="F21" s="36"/>
      <c r="G21" s="36"/>
      <c r="H21" s="35"/>
      <c r="I21" s="35"/>
      <c r="J21" s="36"/>
    </row>
    <row r="22" spans="1:10" s="16" customFormat="1" ht="15" customHeight="1">
      <c r="A22" s="10"/>
      <c r="B22" s="24"/>
      <c r="C22" s="24" t="s">
        <v>30</v>
      </c>
      <c r="D22" s="26"/>
      <c r="E22" s="26"/>
      <c r="F22" s="37">
        <v>5769</v>
      </c>
      <c r="G22" s="34"/>
      <c r="H22" s="35"/>
      <c r="I22" s="35"/>
      <c r="J22" s="37">
        <v>1811</v>
      </c>
    </row>
    <row r="23" spans="1:10" s="16" customFormat="1" ht="12.75" customHeight="1">
      <c r="A23" s="10"/>
      <c r="B23" s="24"/>
      <c r="C23" s="24" t="s">
        <v>29</v>
      </c>
      <c r="D23" s="26"/>
      <c r="E23" s="26"/>
      <c r="F23" s="38">
        <v>9801</v>
      </c>
      <c r="G23" s="34"/>
      <c r="H23" s="35"/>
      <c r="I23" s="35"/>
      <c r="J23" s="38">
        <v>11243</v>
      </c>
    </row>
    <row r="24" spans="1:10" s="16" customFormat="1" ht="12.75" customHeight="1">
      <c r="A24" s="10"/>
      <c r="B24" s="24"/>
      <c r="C24" s="24" t="s">
        <v>55</v>
      </c>
      <c r="D24" s="26"/>
      <c r="E24" s="26"/>
      <c r="F24" s="38">
        <v>57567</v>
      </c>
      <c r="G24" s="34"/>
      <c r="H24" s="35"/>
      <c r="I24" s="35"/>
      <c r="J24" s="38">
        <v>43251</v>
      </c>
    </row>
    <row r="25" spans="1:10" s="16" customFormat="1" ht="12.75" customHeight="1">
      <c r="A25" s="10"/>
      <c r="B25" s="24"/>
      <c r="C25" s="24" t="s">
        <v>34</v>
      </c>
      <c r="D25" s="26"/>
      <c r="E25" s="26"/>
      <c r="F25" s="38">
        <f>69735</f>
        <v>69735</v>
      </c>
      <c r="G25" s="34"/>
      <c r="H25" s="35"/>
      <c r="I25" s="35"/>
      <c r="J25" s="38">
        <v>89548</v>
      </c>
    </row>
    <row r="26" spans="1:10" s="16" customFormat="1" ht="13.5" customHeight="1">
      <c r="A26" s="10"/>
      <c r="B26" s="24"/>
      <c r="C26" s="24"/>
      <c r="D26" s="26"/>
      <c r="E26" s="26"/>
      <c r="F26" s="39">
        <f>SUM(F22:F25)</f>
        <v>142872</v>
      </c>
      <c r="G26" s="34"/>
      <c r="H26" s="35"/>
      <c r="I26" s="35"/>
      <c r="J26" s="39">
        <f>SUM(J22:J25)</f>
        <v>145853</v>
      </c>
    </row>
    <row r="27" spans="1:10" s="16" customFormat="1" ht="13.5" customHeight="1">
      <c r="A27" s="11"/>
      <c r="B27" s="24" t="s">
        <v>37</v>
      </c>
      <c r="C27" s="24"/>
      <c r="D27" s="26"/>
      <c r="E27" s="26"/>
      <c r="F27" s="36"/>
      <c r="G27" s="36"/>
      <c r="H27" s="35"/>
      <c r="I27" s="35"/>
      <c r="J27" s="36"/>
    </row>
    <row r="28" spans="1:10" s="16" customFormat="1" ht="15" customHeight="1">
      <c r="A28" s="10"/>
      <c r="B28" s="24"/>
      <c r="C28" s="24" t="s">
        <v>56</v>
      </c>
      <c r="D28" s="26"/>
      <c r="E28" s="26"/>
      <c r="F28" s="37">
        <v>29345</v>
      </c>
      <c r="G28" s="34"/>
      <c r="H28" s="35"/>
      <c r="I28" s="35"/>
      <c r="J28" s="37">
        <v>27267</v>
      </c>
    </row>
    <row r="29" spans="1:10" s="16" customFormat="1" ht="12.75" customHeight="1">
      <c r="A29" s="10"/>
      <c r="B29" s="24"/>
      <c r="C29" s="24" t="s">
        <v>31</v>
      </c>
      <c r="D29" s="26"/>
      <c r="E29" s="26"/>
      <c r="F29" s="38">
        <v>1563</v>
      </c>
      <c r="G29" s="34"/>
      <c r="H29" s="35"/>
      <c r="I29" s="35"/>
      <c r="J29" s="38">
        <v>1681</v>
      </c>
    </row>
    <row r="30" spans="1:10" s="16" customFormat="1" ht="12.75" customHeight="1">
      <c r="A30" s="10"/>
      <c r="B30" s="24"/>
      <c r="C30" s="24" t="s">
        <v>32</v>
      </c>
      <c r="D30" s="26"/>
      <c r="E30" s="26"/>
      <c r="F30" s="38">
        <v>12233</v>
      </c>
      <c r="G30" s="34"/>
      <c r="H30" s="35"/>
      <c r="I30" s="35"/>
      <c r="J30" s="38">
        <v>16018</v>
      </c>
    </row>
    <row r="31" spans="1:10" s="16" customFormat="1" ht="12.75" customHeight="1">
      <c r="A31" s="10"/>
      <c r="B31" s="24"/>
      <c r="C31" s="24" t="s">
        <v>73</v>
      </c>
      <c r="D31" s="26"/>
      <c r="E31" s="26"/>
      <c r="F31" s="38">
        <v>6415</v>
      </c>
      <c r="G31" s="34"/>
      <c r="H31" s="35"/>
      <c r="I31" s="35"/>
      <c r="J31" s="38">
        <v>3853</v>
      </c>
    </row>
    <row r="32" spans="1:10" s="16" customFormat="1" ht="12.75" customHeight="1">
      <c r="A32" s="10"/>
      <c r="B32" s="24"/>
      <c r="C32" s="24" t="s">
        <v>126</v>
      </c>
      <c r="D32" s="26"/>
      <c r="E32" s="26"/>
      <c r="F32" s="38">
        <v>1294</v>
      </c>
      <c r="G32" s="34"/>
      <c r="H32" s="35"/>
      <c r="I32" s="35"/>
      <c r="J32" s="38">
        <v>0</v>
      </c>
    </row>
    <row r="33" spans="1:10" s="16" customFormat="1" ht="13.5" customHeight="1">
      <c r="A33" s="10"/>
      <c r="B33" s="24"/>
      <c r="C33" s="24"/>
      <c r="D33" s="26"/>
      <c r="E33" s="26"/>
      <c r="F33" s="39">
        <f>SUM(F28:F32)</f>
        <v>50850</v>
      </c>
      <c r="G33" s="34"/>
      <c r="H33" s="35"/>
      <c r="I33" s="35"/>
      <c r="J33" s="39">
        <f>SUM(J28:J32)</f>
        <v>48819</v>
      </c>
    </row>
    <row r="34" spans="1:10" s="16" customFormat="1" ht="15.75" customHeight="1">
      <c r="A34" s="11"/>
      <c r="B34" s="24" t="s">
        <v>38</v>
      </c>
      <c r="C34" s="24"/>
      <c r="D34" s="26"/>
      <c r="E34" s="26"/>
      <c r="F34" s="36">
        <f>+F26-F33</f>
        <v>92022</v>
      </c>
      <c r="G34" s="36"/>
      <c r="H34" s="35"/>
      <c r="I34" s="35"/>
      <c r="J34" s="36">
        <f>+J26-J33</f>
        <v>97034</v>
      </c>
    </row>
    <row r="35" spans="1:10" s="16" customFormat="1" ht="15.75" customHeight="1" thickBot="1">
      <c r="A35" s="10"/>
      <c r="B35" s="24"/>
      <c r="C35" s="24"/>
      <c r="D35" s="26"/>
      <c r="E35" s="26"/>
      <c r="F35" s="40">
        <f>+F15+F17+F19+F34</f>
        <v>198731</v>
      </c>
      <c r="G35" s="34"/>
      <c r="H35" s="35"/>
      <c r="I35" s="35"/>
      <c r="J35" s="40">
        <f>+J15+J17+J34</f>
        <v>192813</v>
      </c>
    </row>
    <row r="36" spans="1:10" s="16" customFormat="1" ht="6.75" customHeight="1" thickTop="1">
      <c r="A36" s="10"/>
      <c r="B36" s="24"/>
      <c r="C36" s="24"/>
      <c r="D36" s="26"/>
      <c r="E36" s="26"/>
      <c r="F36" s="36"/>
      <c r="G36" s="36"/>
      <c r="H36" s="35"/>
      <c r="I36" s="35"/>
      <c r="J36" s="36"/>
    </row>
    <row r="37" spans="1:10" s="16" customFormat="1" ht="13.5" customHeight="1">
      <c r="A37" s="11"/>
      <c r="B37" s="24" t="s">
        <v>40</v>
      </c>
      <c r="C37" s="24"/>
      <c r="D37" s="26"/>
      <c r="E37" s="26"/>
      <c r="F37" s="36"/>
      <c r="G37" s="36"/>
      <c r="H37" s="35"/>
      <c r="I37" s="35"/>
      <c r="J37" s="36"/>
    </row>
    <row r="38" spans="1:10" s="16" customFormat="1" ht="6" customHeight="1">
      <c r="A38" s="10"/>
      <c r="B38" s="24"/>
      <c r="C38" s="24"/>
      <c r="D38" s="26"/>
      <c r="E38" s="26"/>
      <c r="F38" s="36"/>
      <c r="G38" s="36"/>
      <c r="H38" s="35"/>
      <c r="I38" s="35"/>
      <c r="J38" s="36"/>
    </row>
    <row r="39" spans="1:10" s="16" customFormat="1" ht="15" customHeight="1">
      <c r="A39" s="10"/>
      <c r="B39" s="24" t="s">
        <v>39</v>
      </c>
      <c r="C39" s="24"/>
      <c r="D39" s="26"/>
      <c r="E39" s="26"/>
      <c r="F39" s="36">
        <v>43001</v>
      </c>
      <c r="G39" s="36"/>
      <c r="H39" s="35"/>
      <c r="I39" s="35"/>
      <c r="J39" s="36">
        <v>43001</v>
      </c>
    </row>
    <row r="40" spans="1:10" s="16" customFormat="1" ht="6.75" customHeight="1">
      <c r="A40" s="10"/>
      <c r="B40" s="24"/>
      <c r="C40" s="24"/>
      <c r="D40" s="26"/>
      <c r="E40" s="26"/>
      <c r="F40" s="36"/>
      <c r="G40" s="36"/>
      <c r="H40" s="35"/>
      <c r="I40" s="35"/>
      <c r="J40" s="36"/>
    </row>
    <row r="41" spans="1:10" s="16" customFormat="1" ht="13.5" customHeight="1">
      <c r="A41" s="10"/>
      <c r="B41" s="24" t="s">
        <v>41</v>
      </c>
      <c r="C41" s="24"/>
      <c r="D41" s="26"/>
      <c r="E41" s="26"/>
      <c r="F41" s="36"/>
      <c r="G41" s="36"/>
      <c r="H41" s="35"/>
      <c r="I41" s="35"/>
      <c r="J41" s="36"/>
    </row>
    <row r="42" spans="1:10" s="16" customFormat="1" ht="12.75" customHeight="1">
      <c r="A42" s="10"/>
      <c r="B42" s="24"/>
      <c r="C42" s="24" t="s">
        <v>5</v>
      </c>
      <c r="D42" s="26"/>
      <c r="E42" s="26"/>
      <c r="F42" s="36">
        <v>7948</v>
      </c>
      <c r="G42" s="36"/>
      <c r="H42" s="35"/>
      <c r="I42" s="35"/>
      <c r="J42" s="36">
        <v>8082</v>
      </c>
    </row>
    <row r="43" spans="1:10" s="16" customFormat="1" ht="12.75" customHeight="1">
      <c r="A43" s="10"/>
      <c r="B43" s="24"/>
      <c r="C43" s="24" t="s">
        <v>33</v>
      </c>
      <c r="D43" s="26"/>
      <c r="E43" s="26"/>
      <c r="F43" s="112">
        <v>124225</v>
      </c>
      <c r="G43" s="36"/>
      <c r="H43" s="35"/>
      <c r="I43" s="35"/>
      <c r="J43" s="112">
        <v>104724</v>
      </c>
    </row>
    <row r="44" spans="1:10" s="16" customFormat="1" ht="6.75" customHeight="1">
      <c r="A44" s="10"/>
      <c r="B44" s="24"/>
      <c r="C44" s="24"/>
      <c r="D44" s="26"/>
      <c r="E44" s="26"/>
      <c r="F44" s="36"/>
      <c r="G44" s="36"/>
      <c r="H44" s="35"/>
      <c r="I44" s="35"/>
      <c r="J44" s="36"/>
    </row>
    <row r="45" spans="1:10" s="16" customFormat="1" ht="13.5" customHeight="1">
      <c r="A45" s="10"/>
      <c r="B45" s="113" t="s">
        <v>90</v>
      </c>
      <c r="D45" s="26"/>
      <c r="E45" s="26"/>
      <c r="F45" s="36">
        <f>SUM(F39:F43)</f>
        <v>175174</v>
      </c>
      <c r="G45" s="36"/>
      <c r="H45" s="35"/>
      <c r="I45" s="35"/>
      <c r="J45" s="36">
        <f>SUM(J39:J43)</f>
        <v>155807</v>
      </c>
    </row>
    <row r="46" spans="1:10" s="16" customFormat="1" ht="12" customHeight="1">
      <c r="A46" s="10"/>
      <c r="B46" s="24" t="s">
        <v>91</v>
      </c>
      <c r="C46" s="24"/>
      <c r="D46" s="26"/>
      <c r="E46" s="26"/>
      <c r="F46" s="34"/>
      <c r="G46" s="36"/>
      <c r="H46" s="35"/>
      <c r="I46" s="35"/>
      <c r="J46" s="34"/>
    </row>
    <row r="47" spans="1:10" s="16" customFormat="1" ht="6.75" customHeight="1">
      <c r="A47" s="10"/>
      <c r="B47" s="24"/>
      <c r="C47" s="24"/>
      <c r="D47" s="26"/>
      <c r="E47" s="26"/>
      <c r="F47" s="34"/>
      <c r="G47" s="36"/>
      <c r="H47" s="35"/>
      <c r="I47" s="35"/>
      <c r="J47" s="36"/>
    </row>
    <row r="48" spans="1:10" s="16" customFormat="1" ht="13.5" customHeight="1">
      <c r="A48" s="11"/>
      <c r="B48" s="24" t="s">
        <v>133</v>
      </c>
      <c r="C48" s="24"/>
      <c r="D48" s="26"/>
      <c r="E48" s="26"/>
      <c r="F48" s="112">
        <v>13185</v>
      </c>
      <c r="G48" s="36"/>
      <c r="H48" s="35"/>
      <c r="I48" s="35"/>
      <c r="J48" s="112">
        <v>9611</v>
      </c>
    </row>
    <row r="49" spans="1:10" s="16" customFormat="1" ht="6.75" customHeight="1">
      <c r="A49" s="10"/>
      <c r="B49" s="24"/>
      <c r="C49" s="24"/>
      <c r="D49" s="26"/>
      <c r="E49" s="26"/>
      <c r="F49" s="36"/>
      <c r="G49" s="36"/>
      <c r="H49" s="35"/>
      <c r="I49" s="35"/>
      <c r="J49" s="36"/>
    </row>
    <row r="50" spans="1:10" s="16" customFormat="1" ht="13.5" customHeight="1">
      <c r="A50" s="10"/>
      <c r="B50" s="24" t="s">
        <v>89</v>
      </c>
      <c r="C50" s="24"/>
      <c r="D50" s="26"/>
      <c r="E50" s="26"/>
      <c r="F50" s="36">
        <f>SUM(F44:F48)</f>
        <v>188359</v>
      </c>
      <c r="G50" s="36"/>
      <c r="H50" s="35"/>
      <c r="I50" s="35"/>
      <c r="J50" s="36">
        <f>SUM(J44:J48)</f>
        <v>165418</v>
      </c>
    </row>
    <row r="51" spans="1:10" s="16" customFormat="1" ht="6.75" customHeight="1">
      <c r="A51" s="10"/>
      <c r="B51" s="24"/>
      <c r="C51" s="24"/>
      <c r="D51" s="26"/>
      <c r="E51" s="26"/>
      <c r="F51" s="34"/>
      <c r="G51" s="34"/>
      <c r="H51" s="35"/>
      <c r="I51" s="35"/>
      <c r="J51" s="34"/>
    </row>
    <row r="52" spans="1:10" s="16" customFormat="1" ht="13.5" customHeight="1">
      <c r="A52" s="11"/>
      <c r="B52" s="24" t="s">
        <v>59</v>
      </c>
      <c r="C52" s="24"/>
      <c r="E52" s="26"/>
      <c r="F52" s="36"/>
      <c r="G52" s="36"/>
      <c r="H52" s="35"/>
      <c r="I52" s="35"/>
      <c r="J52" s="36"/>
    </row>
    <row r="53" spans="1:10" s="16" customFormat="1" ht="13.5" customHeight="1">
      <c r="A53" s="11"/>
      <c r="B53" s="24"/>
      <c r="C53" s="24" t="s">
        <v>60</v>
      </c>
      <c r="E53" s="26"/>
      <c r="F53" s="36">
        <v>1629</v>
      </c>
      <c r="G53" s="36"/>
      <c r="H53" s="35"/>
      <c r="I53" s="35"/>
      <c r="J53" s="36">
        <v>2394</v>
      </c>
    </row>
    <row r="54" spans="1:10" s="16" customFormat="1" ht="13.5" customHeight="1">
      <c r="A54" s="11"/>
      <c r="B54" s="24"/>
      <c r="C54" s="24" t="s">
        <v>61</v>
      </c>
      <c r="E54" s="26"/>
      <c r="F54" s="36">
        <v>8743</v>
      </c>
      <c r="G54" s="36"/>
      <c r="H54" s="35"/>
      <c r="I54" s="35"/>
      <c r="J54" s="36">
        <v>14271</v>
      </c>
    </row>
    <row r="55" spans="1:10" s="16" customFormat="1" ht="13.5" customHeight="1">
      <c r="A55" s="11"/>
      <c r="B55" s="24"/>
      <c r="C55" s="24" t="s">
        <v>62</v>
      </c>
      <c r="E55" s="26"/>
      <c r="F55" s="36">
        <v>0</v>
      </c>
      <c r="G55" s="36"/>
      <c r="H55" s="35"/>
      <c r="I55" s="35"/>
      <c r="J55" s="36">
        <v>10730</v>
      </c>
    </row>
    <row r="56" spans="1:10" s="16" customFormat="1" ht="3.75" customHeight="1">
      <c r="A56" s="10"/>
      <c r="B56" s="17"/>
      <c r="C56" s="25"/>
      <c r="D56" s="27"/>
      <c r="E56" s="27"/>
      <c r="F56" s="36"/>
      <c r="G56" s="36"/>
      <c r="H56" s="35"/>
      <c r="I56" s="35"/>
      <c r="J56" s="36"/>
    </row>
    <row r="57" spans="1:10" s="16" customFormat="1" ht="15.75" customHeight="1" thickBot="1">
      <c r="A57" s="10"/>
      <c r="B57" s="17"/>
      <c r="D57" s="27"/>
      <c r="E57" s="27"/>
      <c r="F57" s="40">
        <f>SUM(F50:F55)</f>
        <v>198731</v>
      </c>
      <c r="G57" s="34"/>
      <c r="H57" s="35"/>
      <c r="I57" s="35"/>
      <c r="J57" s="40">
        <f>SUM(J50:J55)</f>
        <v>192813</v>
      </c>
    </row>
    <row r="58" spans="1:10" s="16" customFormat="1" ht="13.5" customHeight="1" thickTop="1">
      <c r="A58" s="10"/>
      <c r="B58" s="17"/>
      <c r="C58" s="25"/>
      <c r="D58" s="27"/>
      <c r="E58" s="27"/>
      <c r="F58" s="32"/>
      <c r="G58" s="32"/>
      <c r="H58" s="33"/>
      <c r="I58" s="33"/>
      <c r="J58" s="32"/>
    </row>
    <row r="59" spans="1:10" s="16" customFormat="1" ht="13.5" customHeight="1" thickBot="1">
      <c r="A59" s="11"/>
      <c r="B59" s="17" t="s">
        <v>79</v>
      </c>
      <c r="C59" s="25"/>
      <c r="D59" s="27"/>
      <c r="E59" s="27"/>
      <c r="F59" s="41">
        <f>SUM(F39:F43)/F39*100</f>
        <v>407.371921583219</v>
      </c>
      <c r="G59" s="42"/>
      <c r="H59" s="33"/>
      <c r="I59" s="33"/>
      <c r="J59" s="41">
        <f>SUM(J39:J43)/J39*100</f>
        <v>362.3334341061836</v>
      </c>
    </row>
    <row r="60" ht="13.5" customHeight="1" thickTop="1"/>
  </sheetData>
  <printOptions/>
  <pageMargins left="0.5905511811023623" right="0.2755905511811024" top="0.54" bottom="0.5511811023622047" header="0.31496062992125984" footer="0.2755905511811024"/>
  <pageSetup horizontalDpi="600" verticalDpi="600" orientation="portrait" paperSize="9" r:id="rId2"/>
  <headerFooter alignWithMargins="0">
    <oddFooter>&amp;C&amp;"Times New Roman,Regular"2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7"/>
  <sheetViews>
    <sheetView showGridLines="0" workbookViewId="0" topLeftCell="A40">
      <selection activeCell="M17" sqref="M17"/>
    </sheetView>
  </sheetViews>
  <sheetFormatPr defaultColWidth="9.140625" defaultRowHeight="12.75"/>
  <cols>
    <col min="1" max="1" width="0.9921875" style="43" customWidth="1"/>
    <col min="2" max="2" width="20.28125" style="127" customWidth="1"/>
    <col min="3" max="3" width="7.421875" style="43" customWidth="1"/>
    <col min="4" max="4" width="7.8515625" style="43" customWidth="1"/>
    <col min="5" max="5" width="8.7109375" style="43" customWidth="1"/>
    <col min="6" max="6" width="9.140625" style="43" customWidth="1"/>
    <col min="7" max="7" width="8.00390625" style="43" customWidth="1"/>
    <col min="8" max="8" width="9.8515625" style="43" customWidth="1"/>
    <col min="9" max="9" width="7.57421875" style="43" customWidth="1"/>
    <col min="10" max="10" width="8.140625" style="43" customWidth="1"/>
    <col min="11" max="11" width="7.8515625" style="43" customWidth="1"/>
    <col min="12" max="12" width="0.2890625" style="43" customWidth="1"/>
    <col min="13" max="16384" width="9.140625" style="43" customWidth="1"/>
  </cols>
  <sheetData>
    <row r="1" spans="2:12" s="2" customFormat="1" ht="15" customHeight="1">
      <c r="B1" s="120" t="s">
        <v>21</v>
      </c>
      <c r="D1"/>
      <c r="E1" s="3"/>
      <c r="G1" s="3"/>
      <c r="H1" s="3"/>
      <c r="I1" s="3"/>
      <c r="J1" s="3"/>
      <c r="K1" s="45"/>
      <c r="L1" s="3"/>
    </row>
    <row r="2" spans="2:12" s="2" customFormat="1" ht="12" customHeight="1">
      <c r="B2" s="121" t="s">
        <v>0</v>
      </c>
      <c r="D2"/>
      <c r="E2" s="3"/>
      <c r="G2" s="3"/>
      <c r="H2" s="3"/>
      <c r="I2" s="3"/>
      <c r="J2" s="3"/>
      <c r="L2" s="3"/>
    </row>
    <row r="3" spans="2:12" s="2" customFormat="1" ht="9.75" customHeight="1">
      <c r="B3" s="122"/>
      <c r="D3"/>
      <c r="E3" s="3"/>
      <c r="G3" s="3"/>
      <c r="H3" s="3"/>
      <c r="I3" s="3"/>
      <c r="J3" s="3"/>
      <c r="L3" s="3"/>
    </row>
    <row r="4" spans="2:12" s="2" customFormat="1" ht="12" customHeight="1">
      <c r="B4" s="123" t="s">
        <v>22</v>
      </c>
      <c r="E4" s="6"/>
      <c r="G4" s="6"/>
      <c r="H4" s="9"/>
      <c r="I4" s="9"/>
      <c r="J4" s="9"/>
      <c r="L4" s="3"/>
    </row>
    <row r="5" spans="2:12" s="2" customFormat="1" ht="15" customHeight="1">
      <c r="B5" s="24"/>
      <c r="E5" s="3"/>
      <c r="G5" s="3"/>
      <c r="H5" s="3"/>
      <c r="I5" s="3"/>
      <c r="J5" s="3"/>
      <c r="L5" s="3"/>
    </row>
    <row r="6" spans="2:3" ht="14.25">
      <c r="B6" s="124" t="s">
        <v>65</v>
      </c>
      <c r="C6" s="43"/>
    </row>
    <row r="7" spans="2:3" ht="14.25">
      <c r="B7" s="125" t="s">
        <v>115</v>
      </c>
      <c r="C7" s="43"/>
    </row>
    <row r="8" ht="15" customHeight="1">
      <c r="B8" s="123"/>
    </row>
    <row r="9" ht="15" customHeight="1">
      <c r="B9" s="123"/>
    </row>
    <row r="10" spans="2:11" s="135" customFormat="1" ht="14.25" customHeight="1">
      <c r="B10" s="132"/>
      <c r="C10" s="171" t="s">
        <v>108</v>
      </c>
      <c r="D10" s="172"/>
      <c r="E10" s="172"/>
      <c r="F10" s="172"/>
      <c r="G10" s="172"/>
      <c r="H10" s="172"/>
      <c r="I10" s="173"/>
      <c r="J10" s="133"/>
      <c r="K10" s="134"/>
    </row>
    <row r="11" spans="2:11" s="135" customFormat="1" ht="12.75" customHeight="1">
      <c r="B11" s="136"/>
      <c r="C11" s="137"/>
      <c r="D11" s="171" t="s">
        <v>104</v>
      </c>
      <c r="E11" s="172"/>
      <c r="F11" s="172"/>
      <c r="G11" s="173"/>
      <c r="H11" s="133"/>
      <c r="I11" s="138"/>
      <c r="J11" s="139"/>
      <c r="K11" s="140"/>
    </row>
    <row r="12" spans="2:11" s="135" customFormat="1" ht="12" customHeight="1">
      <c r="B12" s="136"/>
      <c r="C12" s="141"/>
      <c r="D12" s="133"/>
      <c r="E12" s="133" t="s">
        <v>123</v>
      </c>
      <c r="F12" s="133"/>
      <c r="G12" s="133"/>
      <c r="H12" s="141"/>
      <c r="I12" s="142"/>
      <c r="J12" s="139"/>
      <c r="K12" s="140"/>
    </row>
    <row r="13" spans="2:11" s="135" customFormat="1" ht="12" customHeight="1">
      <c r="B13" s="143"/>
      <c r="C13" s="141"/>
      <c r="D13" s="144"/>
      <c r="E13" s="141" t="s">
        <v>124</v>
      </c>
      <c r="F13" s="141" t="s">
        <v>93</v>
      </c>
      <c r="G13" s="141"/>
      <c r="H13" s="141" t="s">
        <v>103</v>
      </c>
      <c r="I13" s="142"/>
      <c r="J13" s="141"/>
      <c r="K13" s="141"/>
    </row>
    <row r="14" spans="2:11" s="135" customFormat="1" ht="12" customHeight="1">
      <c r="B14" s="167" t="s">
        <v>109</v>
      </c>
      <c r="C14" s="141" t="s">
        <v>96</v>
      </c>
      <c r="D14" s="144" t="s">
        <v>96</v>
      </c>
      <c r="E14" s="141" t="s">
        <v>125</v>
      </c>
      <c r="F14" s="141" t="s">
        <v>94</v>
      </c>
      <c r="G14" s="141" t="s">
        <v>99</v>
      </c>
      <c r="H14" s="141" t="s">
        <v>101</v>
      </c>
      <c r="I14" s="169" t="s">
        <v>42</v>
      </c>
      <c r="J14" s="141" t="s">
        <v>105</v>
      </c>
      <c r="K14" s="141" t="s">
        <v>42</v>
      </c>
    </row>
    <row r="15" spans="2:11" s="147" customFormat="1" ht="12" customHeight="1">
      <c r="B15" s="168"/>
      <c r="C15" s="145" t="s">
        <v>97</v>
      </c>
      <c r="D15" s="146" t="s">
        <v>98</v>
      </c>
      <c r="E15" s="145" t="s">
        <v>95</v>
      </c>
      <c r="F15" s="145" t="s">
        <v>95</v>
      </c>
      <c r="G15" s="145" t="s">
        <v>100</v>
      </c>
      <c r="H15" s="145" t="s">
        <v>102</v>
      </c>
      <c r="I15" s="170"/>
      <c r="J15" s="145" t="s">
        <v>106</v>
      </c>
      <c r="K15" s="145" t="s">
        <v>107</v>
      </c>
    </row>
    <row r="16" spans="2:11" s="149" customFormat="1" ht="14.25" customHeight="1">
      <c r="B16" s="148"/>
      <c r="C16" s="137" t="s">
        <v>15</v>
      </c>
      <c r="D16" s="137" t="s">
        <v>15</v>
      </c>
      <c r="E16" s="137" t="s">
        <v>15</v>
      </c>
      <c r="F16" s="137" t="s">
        <v>15</v>
      </c>
      <c r="G16" s="137" t="s">
        <v>15</v>
      </c>
      <c r="H16" s="137" t="s">
        <v>15</v>
      </c>
      <c r="I16" s="137" t="s">
        <v>15</v>
      </c>
      <c r="J16" s="137" t="s">
        <v>15</v>
      </c>
      <c r="K16" s="137" t="s">
        <v>15</v>
      </c>
    </row>
    <row r="17" spans="2:11" s="153" customFormat="1" ht="12" customHeight="1">
      <c r="B17" s="150"/>
      <c r="C17" s="151"/>
      <c r="D17" s="152"/>
      <c r="E17" s="152"/>
      <c r="F17" s="152"/>
      <c r="G17" s="152"/>
      <c r="H17" s="152"/>
      <c r="I17" s="152"/>
      <c r="J17" s="152"/>
      <c r="K17" s="152"/>
    </row>
    <row r="18" spans="2:11" s="153" customFormat="1" ht="12" customHeight="1">
      <c r="B18" s="154" t="s">
        <v>129</v>
      </c>
      <c r="C18" s="151"/>
      <c r="D18" s="152"/>
      <c r="E18" s="152"/>
      <c r="F18" s="152"/>
      <c r="G18" s="152"/>
      <c r="H18" s="152"/>
      <c r="I18" s="152"/>
      <c r="J18" s="152"/>
      <c r="K18" s="152"/>
    </row>
    <row r="19" spans="2:11" s="153" customFormat="1" ht="15.75" customHeight="1">
      <c r="B19" s="154" t="s">
        <v>128</v>
      </c>
      <c r="C19" s="152">
        <v>43001</v>
      </c>
      <c r="D19" s="152">
        <v>649</v>
      </c>
      <c r="E19" s="152">
        <v>0</v>
      </c>
      <c r="F19" s="152">
        <v>7433</v>
      </c>
      <c r="G19" s="152">
        <v>0</v>
      </c>
      <c r="H19" s="152">
        <v>102191</v>
      </c>
      <c r="I19" s="152">
        <f>SUM(C19:H19)</f>
        <v>153274</v>
      </c>
      <c r="J19" s="152">
        <v>8270</v>
      </c>
      <c r="K19" s="152">
        <f>SUM(I19:J19)</f>
        <v>161544</v>
      </c>
    </row>
    <row r="20" spans="2:11" s="153" customFormat="1" ht="15.75" customHeight="1">
      <c r="B20" s="155" t="s">
        <v>134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2533</v>
      </c>
      <c r="I20" s="165">
        <f>SUM(C20:H20)</f>
        <v>2533</v>
      </c>
      <c r="J20" s="165">
        <v>1341</v>
      </c>
      <c r="K20" s="165">
        <f>SUM(I20:J20)</f>
        <v>3874</v>
      </c>
    </row>
    <row r="21" spans="2:11" s="153" customFormat="1" ht="15.75" customHeight="1">
      <c r="B21" s="154" t="s">
        <v>130</v>
      </c>
      <c r="C21" s="152">
        <f aca="true" t="shared" si="0" ref="C21:K21">SUM(C19:C20)</f>
        <v>43001</v>
      </c>
      <c r="D21" s="152">
        <f t="shared" si="0"/>
        <v>649</v>
      </c>
      <c r="E21" s="152">
        <f t="shared" si="0"/>
        <v>0</v>
      </c>
      <c r="F21" s="152">
        <f t="shared" si="0"/>
        <v>7433</v>
      </c>
      <c r="G21" s="152">
        <f t="shared" si="0"/>
        <v>0</v>
      </c>
      <c r="H21" s="152">
        <f t="shared" si="0"/>
        <v>104724</v>
      </c>
      <c r="I21" s="152">
        <f t="shared" si="0"/>
        <v>155807</v>
      </c>
      <c r="J21" s="152">
        <f t="shared" si="0"/>
        <v>9611</v>
      </c>
      <c r="K21" s="152">
        <f t="shared" si="0"/>
        <v>165418</v>
      </c>
    </row>
    <row r="22" spans="2:11" s="153" customFormat="1" ht="12" customHeight="1">
      <c r="B22" s="155" t="s">
        <v>135</v>
      </c>
      <c r="C22" s="152"/>
      <c r="D22" s="152"/>
      <c r="E22" s="152"/>
      <c r="F22" s="152"/>
      <c r="G22" s="152"/>
      <c r="H22" s="152"/>
      <c r="I22" s="152"/>
      <c r="J22" s="152"/>
      <c r="K22" s="152"/>
    </row>
    <row r="23" spans="2:11" s="157" customFormat="1" ht="12" customHeight="1">
      <c r="B23" s="155" t="s">
        <v>136</v>
      </c>
      <c r="C23" s="156">
        <v>0</v>
      </c>
      <c r="D23" s="156">
        <v>0</v>
      </c>
      <c r="E23" s="156">
        <v>-134</v>
      </c>
      <c r="F23" s="156">
        <v>0</v>
      </c>
      <c r="G23" s="156">
        <v>0</v>
      </c>
      <c r="H23" s="156">
        <v>0</v>
      </c>
      <c r="I23" s="156">
        <f>SUM(C23:H23)</f>
        <v>-134</v>
      </c>
      <c r="J23" s="156">
        <v>0</v>
      </c>
      <c r="K23" s="156">
        <f>SUM(I23:J23)</f>
        <v>-134</v>
      </c>
    </row>
    <row r="24" spans="2:11" s="153" customFormat="1" ht="15.75" customHeight="1">
      <c r="B24" s="154" t="s">
        <v>50</v>
      </c>
      <c r="C24" s="152">
        <v>0</v>
      </c>
      <c r="D24" s="152">
        <v>0</v>
      </c>
      <c r="E24" s="152">
        <v>0</v>
      </c>
      <c r="F24" s="152">
        <v>0</v>
      </c>
      <c r="G24" s="152">
        <v>0</v>
      </c>
      <c r="H24" s="152">
        <v>20791</v>
      </c>
      <c r="I24" s="152">
        <f>SUM(C24:H24)</f>
        <v>20791</v>
      </c>
      <c r="J24" s="152">
        <v>3574</v>
      </c>
      <c r="K24" s="152">
        <f>SUM(I24:J24)</f>
        <v>24365</v>
      </c>
    </row>
    <row r="25" spans="2:11" s="153" customFormat="1" ht="15.75" customHeight="1">
      <c r="B25" s="154" t="s">
        <v>122</v>
      </c>
      <c r="C25" s="152">
        <v>0</v>
      </c>
      <c r="D25" s="152">
        <v>0</v>
      </c>
      <c r="E25" s="152">
        <v>0</v>
      </c>
      <c r="F25" s="152">
        <v>0</v>
      </c>
      <c r="G25" s="152">
        <v>0</v>
      </c>
      <c r="H25" s="152">
        <v>-1290</v>
      </c>
      <c r="I25" s="152">
        <f>SUM(C25:H25)</f>
        <v>-1290</v>
      </c>
      <c r="J25" s="152">
        <v>0</v>
      </c>
      <c r="K25" s="152">
        <f>SUM(I25:J25)</f>
        <v>-1290</v>
      </c>
    </row>
    <row r="26" spans="2:11" s="153" customFormat="1" ht="6.75" customHeight="1">
      <c r="B26" s="154"/>
      <c r="C26" s="152"/>
      <c r="D26" s="152"/>
      <c r="E26" s="152"/>
      <c r="F26" s="152"/>
      <c r="G26" s="152"/>
      <c r="H26" s="152"/>
      <c r="I26" s="152"/>
      <c r="J26" s="152"/>
      <c r="K26" s="152"/>
    </row>
    <row r="27" spans="2:11" s="153" customFormat="1" ht="6.75" customHeight="1">
      <c r="B27" s="158"/>
      <c r="C27" s="159"/>
      <c r="D27" s="159"/>
      <c r="E27" s="159"/>
      <c r="F27" s="159"/>
      <c r="G27" s="159"/>
      <c r="H27" s="159"/>
      <c r="I27" s="159"/>
      <c r="J27" s="159"/>
      <c r="K27" s="159"/>
    </row>
    <row r="28" spans="2:11" s="160" customFormat="1" ht="15.75" customHeight="1">
      <c r="B28" s="154" t="s">
        <v>120</v>
      </c>
      <c r="C28" s="152">
        <f>SUM(C21:C27)</f>
        <v>43001</v>
      </c>
      <c r="D28" s="152">
        <f aca="true" t="shared" si="1" ref="D28:K28">SUM(D21:D27)</f>
        <v>649</v>
      </c>
      <c r="E28" s="152">
        <f t="shared" si="1"/>
        <v>-134</v>
      </c>
      <c r="F28" s="152">
        <f t="shared" si="1"/>
        <v>7433</v>
      </c>
      <c r="G28" s="152">
        <f t="shared" si="1"/>
        <v>0</v>
      </c>
      <c r="H28" s="152">
        <f t="shared" si="1"/>
        <v>124225</v>
      </c>
      <c r="I28" s="152">
        <f t="shared" si="1"/>
        <v>175174</v>
      </c>
      <c r="J28" s="152">
        <f t="shared" si="1"/>
        <v>13185</v>
      </c>
      <c r="K28" s="152">
        <f t="shared" si="1"/>
        <v>188359</v>
      </c>
    </row>
    <row r="29" spans="2:11" s="160" customFormat="1" ht="6.75" customHeight="1" thickBot="1">
      <c r="B29" s="161"/>
      <c r="C29" s="162"/>
      <c r="D29" s="162"/>
      <c r="E29" s="162"/>
      <c r="F29" s="162"/>
      <c r="G29" s="162"/>
      <c r="H29" s="162"/>
      <c r="I29" s="162"/>
      <c r="J29" s="162"/>
      <c r="K29" s="162"/>
    </row>
    <row r="30" s="44" customFormat="1" ht="6.75" customHeight="1" thickTop="1">
      <c r="B30" s="126"/>
    </row>
    <row r="31" s="44" customFormat="1" ht="11.25">
      <c r="B31" s="126"/>
    </row>
    <row r="32" s="44" customFormat="1" ht="11.25">
      <c r="B32" s="126"/>
    </row>
    <row r="33" s="44" customFormat="1" ht="11.25">
      <c r="B33" s="126"/>
    </row>
    <row r="34" s="44" customFormat="1" ht="11.25">
      <c r="B34" s="126"/>
    </row>
    <row r="35" s="44" customFormat="1" ht="11.25">
      <c r="B35" s="126"/>
    </row>
    <row r="36" spans="2:11" s="135" customFormat="1" ht="14.25" customHeight="1">
      <c r="B36" s="132"/>
      <c r="C36" s="171" t="s">
        <v>108</v>
      </c>
      <c r="D36" s="172"/>
      <c r="E36" s="172"/>
      <c r="F36" s="172"/>
      <c r="G36" s="172"/>
      <c r="H36" s="172"/>
      <c r="I36" s="173"/>
      <c r="J36" s="133"/>
      <c r="K36" s="134"/>
    </row>
    <row r="37" spans="2:11" s="135" customFormat="1" ht="12.75" customHeight="1">
      <c r="B37" s="136"/>
      <c r="C37" s="137"/>
      <c r="D37" s="171" t="s">
        <v>104</v>
      </c>
      <c r="E37" s="172"/>
      <c r="F37" s="172"/>
      <c r="G37" s="173"/>
      <c r="H37" s="133"/>
      <c r="I37" s="138"/>
      <c r="J37" s="139"/>
      <c r="K37" s="140"/>
    </row>
    <row r="38" spans="2:11" s="135" customFormat="1" ht="10.5" customHeight="1">
      <c r="B38" s="143"/>
      <c r="C38" s="141"/>
      <c r="D38" s="163"/>
      <c r="E38" s="133" t="s">
        <v>123</v>
      </c>
      <c r="F38" s="133"/>
      <c r="G38" s="133"/>
      <c r="H38" s="141"/>
      <c r="I38" s="142"/>
      <c r="J38" s="141"/>
      <c r="K38" s="141"/>
    </row>
    <row r="39" spans="2:11" s="135" customFormat="1" ht="10.5" customHeight="1">
      <c r="B39" s="143"/>
      <c r="C39" s="141"/>
      <c r="D39" s="144"/>
      <c r="E39" s="141" t="s">
        <v>124</v>
      </c>
      <c r="F39" s="141" t="s">
        <v>93</v>
      </c>
      <c r="G39" s="141"/>
      <c r="H39" s="141" t="s">
        <v>103</v>
      </c>
      <c r="I39" s="142"/>
      <c r="J39" s="141"/>
      <c r="K39" s="141"/>
    </row>
    <row r="40" spans="2:11" s="135" customFormat="1" ht="12" customHeight="1">
      <c r="B40" s="167" t="s">
        <v>81</v>
      </c>
      <c r="C40" s="141" t="s">
        <v>96</v>
      </c>
      <c r="D40" s="144" t="s">
        <v>96</v>
      </c>
      <c r="E40" s="141" t="s">
        <v>125</v>
      </c>
      <c r="F40" s="141" t="s">
        <v>94</v>
      </c>
      <c r="G40" s="141" t="s">
        <v>99</v>
      </c>
      <c r="H40" s="141" t="s">
        <v>101</v>
      </c>
      <c r="I40" s="169" t="s">
        <v>42</v>
      </c>
      <c r="J40" s="141" t="s">
        <v>105</v>
      </c>
      <c r="K40" s="141" t="s">
        <v>42</v>
      </c>
    </row>
    <row r="41" spans="2:11" s="147" customFormat="1" ht="10.5" customHeight="1">
      <c r="B41" s="168"/>
      <c r="C41" s="145" t="s">
        <v>97</v>
      </c>
      <c r="D41" s="146" t="s">
        <v>98</v>
      </c>
      <c r="E41" s="145" t="s">
        <v>95</v>
      </c>
      <c r="F41" s="145" t="s">
        <v>95</v>
      </c>
      <c r="G41" s="145" t="s">
        <v>100</v>
      </c>
      <c r="H41" s="145" t="s">
        <v>102</v>
      </c>
      <c r="I41" s="170"/>
      <c r="J41" s="145" t="s">
        <v>106</v>
      </c>
      <c r="K41" s="145" t="s">
        <v>107</v>
      </c>
    </row>
    <row r="42" spans="2:11" s="149" customFormat="1" ht="14.25" customHeight="1">
      <c r="B42" s="148"/>
      <c r="C42" s="137" t="s">
        <v>15</v>
      </c>
      <c r="D42" s="137" t="s">
        <v>15</v>
      </c>
      <c r="E42" s="137" t="s">
        <v>15</v>
      </c>
      <c r="F42" s="137" t="s">
        <v>15</v>
      </c>
      <c r="G42" s="137" t="s">
        <v>15</v>
      </c>
      <c r="H42" s="137" t="s">
        <v>15</v>
      </c>
      <c r="I42" s="137" t="s">
        <v>15</v>
      </c>
      <c r="J42" s="137" t="s">
        <v>15</v>
      </c>
      <c r="K42" s="137" t="s">
        <v>15</v>
      </c>
    </row>
    <row r="43" spans="2:11" s="153" customFormat="1" ht="12" customHeight="1">
      <c r="B43" s="150"/>
      <c r="C43" s="151"/>
      <c r="D43" s="152"/>
      <c r="E43" s="152"/>
      <c r="F43" s="152"/>
      <c r="G43" s="152"/>
      <c r="H43" s="152"/>
      <c r="I43" s="152"/>
      <c r="J43" s="152"/>
      <c r="K43" s="152"/>
    </row>
    <row r="44" spans="2:11" s="153" customFormat="1" ht="12" customHeight="1">
      <c r="B44" s="154" t="s">
        <v>131</v>
      </c>
      <c r="C44" s="151"/>
      <c r="D44" s="152"/>
      <c r="E44" s="152"/>
      <c r="F44" s="152"/>
      <c r="G44" s="152"/>
      <c r="H44" s="152"/>
      <c r="I44" s="152"/>
      <c r="J44" s="152"/>
      <c r="K44" s="152"/>
    </row>
    <row r="45" spans="2:11" s="153" customFormat="1" ht="15.75" customHeight="1">
      <c r="B45" s="154" t="s">
        <v>128</v>
      </c>
      <c r="C45" s="152">
        <v>43001</v>
      </c>
      <c r="D45" s="152">
        <v>649</v>
      </c>
      <c r="E45" s="152">
        <v>0</v>
      </c>
      <c r="F45" s="152">
        <v>7433</v>
      </c>
      <c r="G45" s="152">
        <v>430</v>
      </c>
      <c r="H45" s="152">
        <v>82620</v>
      </c>
      <c r="I45" s="152">
        <f>SUM(C45:H45)</f>
        <v>134133</v>
      </c>
      <c r="J45" s="152">
        <v>6094</v>
      </c>
      <c r="K45" s="152">
        <f>SUM(I45:J45)</f>
        <v>140227</v>
      </c>
    </row>
    <row r="46" spans="2:11" s="153" customFormat="1" ht="15.75" customHeight="1">
      <c r="B46" s="155" t="s">
        <v>134</v>
      </c>
      <c r="C46" s="165">
        <v>0</v>
      </c>
      <c r="D46" s="165">
        <v>0</v>
      </c>
      <c r="E46" s="165">
        <v>0</v>
      </c>
      <c r="F46" s="165">
        <v>0</v>
      </c>
      <c r="G46" s="165">
        <v>0</v>
      </c>
      <c r="H46" s="165">
        <v>2317</v>
      </c>
      <c r="I46" s="165">
        <f>SUM(C46:H46)</f>
        <v>2317</v>
      </c>
      <c r="J46" s="165">
        <v>1227</v>
      </c>
      <c r="K46" s="165">
        <f>SUM(I46:J46)</f>
        <v>3544</v>
      </c>
    </row>
    <row r="47" spans="2:11" s="153" customFormat="1" ht="15.75" customHeight="1">
      <c r="B47" s="154" t="s">
        <v>132</v>
      </c>
      <c r="C47" s="152">
        <f aca="true" t="shared" si="2" ref="C47:K47">SUM(C45:C46)</f>
        <v>43001</v>
      </c>
      <c r="D47" s="152">
        <f t="shared" si="2"/>
        <v>649</v>
      </c>
      <c r="E47" s="152">
        <f t="shared" si="2"/>
        <v>0</v>
      </c>
      <c r="F47" s="152">
        <f t="shared" si="2"/>
        <v>7433</v>
      </c>
      <c r="G47" s="152">
        <f t="shared" si="2"/>
        <v>430</v>
      </c>
      <c r="H47" s="152">
        <f t="shared" si="2"/>
        <v>84937</v>
      </c>
      <c r="I47" s="152">
        <f t="shared" si="2"/>
        <v>136450</v>
      </c>
      <c r="J47" s="152">
        <f t="shared" si="2"/>
        <v>7321</v>
      </c>
      <c r="K47" s="152">
        <f t="shared" si="2"/>
        <v>143771</v>
      </c>
    </row>
    <row r="48" spans="2:11" s="153" customFormat="1" ht="15.75" customHeight="1">
      <c r="B48" s="154" t="s">
        <v>50</v>
      </c>
      <c r="C48" s="152">
        <v>0</v>
      </c>
      <c r="D48" s="152">
        <v>0</v>
      </c>
      <c r="E48" s="152">
        <v>0</v>
      </c>
      <c r="F48" s="152">
        <v>0</v>
      </c>
      <c r="G48" s="152">
        <v>0</v>
      </c>
      <c r="H48" s="152">
        <v>8216</v>
      </c>
      <c r="I48" s="152">
        <f>SUM(C48:H48)</f>
        <v>8216</v>
      </c>
      <c r="J48" s="152">
        <v>1627</v>
      </c>
      <c r="K48" s="152">
        <f>SUM(I48:J48)</f>
        <v>9843</v>
      </c>
    </row>
    <row r="49" spans="2:11" s="153" customFormat="1" ht="15.75" customHeight="1">
      <c r="B49" s="154" t="s">
        <v>122</v>
      </c>
      <c r="C49" s="152">
        <v>0</v>
      </c>
      <c r="D49" s="152">
        <v>0</v>
      </c>
      <c r="E49" s="152">
        <v>0</v>
      </c>
      <c r="F49" s="152">
        <v>0</v>
      </c>
      <c r="G49" s="152">
        <v>0</v>
      </c>
      <c r="H49" s="152">
        <v>-1290</v>
      </c>
      <c r="I49" s="152">
        <f>SUM(C49:H49)</f>
        <v>-1290</v>
      </c>
      <c r="J49" s="152">
        <v>0</v>
      </c>
      <c r="K49" s="152">
        <f>SUM(I49:J49)</f>
        <v>-1290</v>
      </c>
    </row>
    <row r="50" spans="2:11" s="153" customFormat="1" ht="6.75" customHeight="1">
      <c r="B50" s="154"/>
      <c r="C50" s="152"/>
      <c r="D50" s="152"/>
      <c r="E50" s="152"/>
      <c r="F50" s="152"/>
      <c r="G50" s="152"/>
      <c r="H50" s="152"/>
      <c r="I50" s="152"/>
      <c r="J50" s="152"/>
      <c r="K50" s="152"/>
    </row>
    <row r="51" spans="2:11" s="153" customFormat="1" ht="6.75" customHeight="1">
      <c r="B51" s="158"/>
      <c r="C51" s="159"/>
      <c r="D51" s="159"/>
      <c r="E51" s="159"/>
      <c r="F51" s="159"/>
      <c r="G51" s="159"/>
      <c r="H51" s="159"/>
      <c r="I51" s="159"/>
      <c r="J51" s="159"/>
      <c r="K51" s="159"/>
    </row>
    <row r="52" spans="2:11" s="160" customFormat="1" ht="15.75" customHeight="1">
      <c r="B52" s="154" t="s">
        <v>121</v>
      </c>
      <c r="C52" s="152">
        <f>SUM(C47:C50)</f>
        <v>43001</v>
      </c>
      <c r="D52" s="152">
        <f aca="true" t="shared" si="3" ref="D52:K52">SUM(D47:D50)</f>
        <v>649</v>
      </c>
      <c r="E52" s="152">
        <f t="shared" si="3"/>
        <v>0</v>
      </c>
      <c r="F52" s="152">
        <f t="shared" si="3"/>
        <v>7433</v>
      </c>
      <c r="G52" s="152">
        <f t="shared" si="3"/>
        <v>430</v>
      </c>
      <c r="H52" s="152">
        <f t="shared" si="3"/>
        <v>91863</v>
      </c>
      <c r="I52" s="152">
        <f t="shared" si="3"/>
        <v>143376</v>
      </c>
      <c r="J52" s="152">
        <f t="shared" si="3"/>
        <v>8948</v>
      </c>
      <c r="K52" s="152">
        <f t="shared" si="3"/>
        <v>152324</v>
      </c>
    </row>
    <row r="53" spans="2:11" s="160" customFormat="1" ht="6.75" customHeight="1" thickBot="1">
      <c r="B53" s="161"/>
      <c r="C53" s="164"/>
      <c r="D53" s="164"/>
      <c r="E53" s="164"/>
      <c r="F53" s="164"/>
      <c r="G53" s="164"/>
      <c r="H53" s="164"/>
      <c r="I53" s="164"/>
      <c r="J53" s="164"/>
      <c r="K53" s="164"/>
    </row>
    <row r="54" s="44" customFormat="1" ht="6.75" customHeight="1" thickTop="1">
      <c r="B54" s="126"/>
    </row>
    <row r="55" s="44" customFormat="1" ht="11.25">
      <c r="B55" s="126"/>
    </row>
    <row r="56" s="44" customFormat="1" ht="11.25">
      <c r="B56" s="126"/>
    </row>
    <row r="57" s="44" customFormat="1" ht="11.25">
      <c r="B57" s="126"/>
    </row>
  </sheetData>
  <mergeCells count="8">
    <mergeCell ref="D11:G11"/>
    <mergeCell ref="C10:I10"/>
    <mergeCell ref="C36:I36"/>
    <mergeCell ref="D37:G37"/>
    <mergeCell ref="B40:B41"/>
    <mergeCell ref="B14:B15"/>
    <mergeCell ref="I40:I41"/>
    <mergeCell ref="I14:I15"/>
  </mergeCells>
  <printOptions/>
  <pageMargins left="0.6" right="0.18" top="0.63" bottom="0.52" header="0.31496062992125984" footer="0.2755905511811024"/>
  <pageSetup horizontalDpi="600" verticalDpi="600" orientation="portrait" paperSize="9" r:id="rId2"/>
  <headerFooter alignWithMargins="0">
    <oddFooter>&amp;C&amp;"Times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zoomScale="90" zoomScaleNormal="90" workbookViewId="0" topLeftCell="A37">
      <selection activeCell="A1" sqref="A1"/>
    </sheetView>
  </sheetViews>
  <sheetFormatPr defaultColWidth="9.140625" defaultRowHeight="13.5" customHeight="1"/>
  <cols>
    <col min="1" max="2" width="3.00390625" style="90" customWidth="1"/>
    <col min="3" max="3" width="44.8515625" style="90" customWidth="1"/>
    <col min="4" max="4" width="8.28125" style="110" customWidth="1"/>
    <col min="5" max="5" width="14.28125" style="90" customWidth="1"/>
    <col min="6" max="6" width="2.140625" style="90" customWidth="1"/>
    <col min="7" max="7" width="14.28125" style="90" customWidth="1"/>
    <col min="8" max="8" width="3.28125" style="90" customWidth="1"/>
    <col min="9" max="16384" width="9.140625" style="90" customWidth="1"/>
  </cols>
  <sheetData>
    <row r="1" spans="2:8" s="48" customFormat="1" ht="15" customHeight="1">
      <c r="B1" s="46" t="s">
        <v>21</v>
      </c>
      <c r="D1" s="86"/>
      <c r="F1" s="49"/>
      <c r="G1" s="50"/>
      <c r="H1" s="49"/>
    </row>
    <row r="2" spans="2:8" s="48" customFormat="1" ht="12" customHeight="1">
      <c r="B2" s="51" t="s">
        <v>0</v>
      </c>
      <c r="D2" s="87"/>
      <c r="F2" s="49"/>
      <c r="G2" s="67"/>
      <c r="H2" s="49"/>
    </row>
    <row r="3" spans="2:8" s="48" customFormat="1" ht="9.75" customHeight="1">
      <c r="B3" s="52"/>
      <c r="D3" s="54"/>
      <c r="F3" s="49"/>
      <c r="G3" s="67"/>
      <c r="H3" s="49"/>
    </row>
    <row r="4" spans="2:8" s="48" customFormat="1" ht="12" customHeight="1">
      <c r="B4" s="53" t="s">
        <v>22</v>
      </c>
      <c r="D4" s="88"/>
      <c r="F4" s="54"/>
      <c r="H4" s="49"/>
    </row>
    <row r="5" spans="2:8" s="48" customFormat="1" ht="12.75" customHeight="1">
      <c r="B5" s="55"/>
      <c r="D5" s="89"/>
      <c r="F5" s="49"/>
      <c r="H5" s="49"/>
    </row>
    <row r="6" spans="2:7" s="47" customFormat="1" ht="13.5" customHeight="1">
      <c r="B6" s="58" t="s">
        <v>66</v>
      </c>
      <c r="C6" s="90"/>
      <c r="D6" s="91"/>
      <c r="E6" s="92"/>
      <c r="G6" s="92"/>
    </row>
    <row r="7" spans="2:7" s="47" customFormat="1" ht="13.5" customHeight="1">
      <c r="B7" s="59" t="s">
        <v>115</v>
      </c>
      <c r="C7" s="90"/>
      <c r="D7" s="93"/>
      <c r="E7" s="92"/>
      <c r="G7" s="92"/>
    </row>
    <row r="8" spans="2:4" s="92" customFormat="1" ht="12" customHeight="1">
      <c r="B8" s="94"/>
      <c r="D8" s="95"/>
    </row>
    <row r="9" spans="3:7" s="52" customFormat="1" ht="12" customHeight="1">
      <c r="C9" s="75"/>
      <c r="D9" s="96"/>
      <c r="E9" s="97"/>
      <c r="G9" s="97" t="s">
        <v>74</v>
      </c>
    </row>
    <row r="10" spans="3:7" s="52" customFormat="1" ht="12" customHeight="1">
      <c r="C10" s="75"/>
      <c r="D10" s="96"/>
      <c r="E10" s="98" t="s">
        <v>67</v>
      </c>
      <c r="G10" s="98" t="s">
        <v>75</v>
      </c>
    </row>
    <row r="11" spans="3:7" s="52" customFormat="1" ht="12" customHeight="1">
      <c r="C11" s="75"/>
      <c r="D11" s="96"/>
      <c r="E11" s="98" t="s">
        <v>68</v>
      </c>
      <c r="G11" s="98" t="s">
        <v>68</v>
      </c>
    </row>
    <row r="12" spans="3:7" s="52" customFormat="1" ht="12" customHeight="1">
      <c r="C12" s="75"/>
      <c r="D12" s="96"/>
      <c r="E12" s="98" t="s">
        <v>69</v>
      </c>
      <c r="G12" s="98" t="s">
        <v>69</v>
      </c>
    </row>
    <row r="13" spans="3:7" s="52" customFormat="1" ht="12.75" customHeight="1">
      <c r="C13" s="75"/>
      <c r="D13" s="96"/>
      <c r="E13" s="131">
        <v>39478</v>
      </c>
      <c r="G13" s="131">
        <v>39113</v>
      </c>
    </row>
    <row r="14" spans="3:7" s="52" customFormat="1" ht="12.75" customHeight="1">
      <c r="C14" s="75"/>
      <c r="D14" s="96"/>
      <c r="E14" s="131"/>
      <c r="F14" s="54"/>
      <c r="G14" s="131" t="s">
        <v>110</v>
      </c>
    </row>
    <row r="15" spans="3:7" s="52" customFormat="1" ht="15" customHeight="1">
      <c r="C15" s="75"/>
      <c r="D15" s="96"/>
      <c r="E15" s="97" t="s">
        <v>15</v>
      </c>
      <c r="G15" s="97" t="s">
        <v>15</v>
      </c>
    </row>
    <row r="16" spans="2:7" s="52" customFormat="1" ht="15">
      <c r="B16" s="99" t="s">
        <v>87</v>
      </c>
      <c r="C16" s="54"/>
      <c r="D16" s="54"/>
      <c r="E16" s="100"/>
      <c r="F16" s="101"/>
      <c r="G16" s="100"/>
    </row>
    <row r="17" spans="2:7" s="52" customFormat="1" ht="15">
      <c r="B17" s="54" t="s">
        <v>51</v>
      </c>
      <c r="C17" s="54"/>
      <c r="D17" s="102"/>
      <c r="E17" s="100">
        <v>11565</v>
      </c>
      <c r="F17" s="101"/>
      <c r="G17" s="114">
        <v>12611</v>
      </c>
    </row>
    <row r="18" spans="2:7" s="52" customFormat="1" ht="15">
      <c r="B18" s="54" t="s">
        <v>43</v>
      </c>
      <c r="C18" s="54"/>
      <c r="D18" s="54"/>
      <c r="E18" s="100"/>
      <c r="F18" s="101"/>
      <c r="G18" s="114"/>
    </row>
    <row r="19" spans="2:7" s="52" customFormat="1" ht="15">
      <c r="B19" s="54"/>
      <c r="C19" s="54" t="s">
        <v>44</v>
      </c>
      <c r="D19" s="54"/>
      <c r="E19" s="100">
        <v>20912</v>
      </c>
      <c r="F19" s="101"/>
      <c r="G19" s="114">
        <v>19270</v>
      </c>
    </row>
    <row r="20" spans="2:7" s="52" customFormat="1" ht="15">
      <c r="B20" s="54"/>
      <c r="C20" s="54" t="s">
        <v>112</v>
      </c>
      <c r="D20" s="54"/>
      <c r="E20" s="100">
        <v>71</v>
      </c>
      <c r="F20" s="101"/>
      <c r="G20" s="114">
        <v>71</v>
      </c>
    </row>
    <row r="21" spans="1:7" s="52" customFormat="1" ht="15">
      <c r="A21" s="54"/>
      <c r="B21" s="54"/>
      <c r="C21" s="54" t="s">
        <v>85</v>
      </c>
      <c r="D21" s="102"/>
      <c r="E21" s="100">
        <v>-1816</v>
      </c>
      <c r="F21" s="101"/>
      <c r="G21" s="114">
        <v>-2507</v>
      </c>
    </row>
    <row r="22" spans="1:7" s="52" customFormat="1" ht="6" customHeight="1">
      <c r="A22" s="54"/>
      <c r="B22" s="54"/>
      <c r="C22" s="54"/>
      <c r="D22" s="102"/>
      <c r="E22" s="103"/>
      <c r="F22" s="101"/>
      <c r="G22" s="103"/>
    </row>
    <row r="23" spans="1:7" s="52" customFormat="1" ht="15">
      <c r="A23" s="99"/>
      <c r="B23" s="54" t="s">
        <v>45</v>
      </c>
      <c r="C23" s="54"/>
      <c r="D23" s="102"/>
      <c r="E23" s="100">
        <f>SUM(E17:E21)</f>
        <v>30732</v>
      </c>
      <c r="F23" s="101"/>
      <c r="G23" s="100">
        <f>SUM(G17:G21)</f>
        <v>29445</v>
      </c>
    </row>
    <row r="24" spans="1:7" s="52" customFormat="1" ht="15">
      <c r="A24" s="54"/>
      <c r="B24" s="54" t="s">
        <v>70</v>
      </c>
      <c r="C24" s="54"/>
      <c r="D24" s="102"/>
      <c r="E24" s="100">
        <v>-12874</v>
      </c>
      <c r="F24" s="101"/>
      <c r="G24" s="114">
        <v>5412</v>
      </c>
    </row>
    <row r="25" spans="1:7" s="52" customFormat="1" ht="15">
      <c r="A25" s="54"/>
      <c r="B25" s="54" t="s">
        <v>71</v>
      </c>
      <c r="C25" s="54"/>
      <c r="D25" s="102"/>
      <c r="E25" s="100">
        <v>1860</v>
      </c>
      <c r="F25" s="101"/>
      <c r="G25" s="114">
        <v>-6750</v>
      </c>
    </row>
    <row r="26" spans="1:7" s="52" customFormat="1" ht="15">
      <c r="A26" s="54"/>
      <c r="B26" s="54" t="s">
        <v>80</v>
      </c>
      <c r="C26" s="104"/>
      <c r="D26" s="105"/>
      <c r="E26" s="106">
        <v>-1588</v>
      </c>
      <c r="F26" s="101"/>
      <c r="G26" s="115">
        <v>-1410</v>
      </c>
    </row>
    <row r="27" spans="1:7" s="52" customFormat="1" ht="6" customHeight="1">
      <c r="A27" s="54"/>
      <c r="B27" s="54"/>
      <c r="C27" s="54"/>
      <c r="D27" s="102"/>
      <c r="E27" s="103"/>
      <c r="F27" s="101"/>
      <c r="G27" s="103"/>
    </row>
    <row r="28" spans="1:7" s="52" customFormat="1" ht="15">
      <c r="A28" s="99"/>
      <c r="B28" s="54" t="s">
        <v>46</v>
      </c>
      <c r="C28" s="54"/>
      <c r="D28" s="102"/>
      <c r="E28" s="106">
        <f>SUM(E23:E27)</f>
        <v>18130</v>
      </c>
      <c r="F28" s="101"/>
      <c r="G28" s="106">
        <f>SUM(G23:G27)</f>
        <v>26697</v>
      </c>
    </row>
    <row r="29" spans="1:7" s="52" customFormat="1" ht="7.5" customHeight="1">
      <c r="A29" s="54"/>
      <c r="B29" s="54"/>
      <c r="C29" s="54"/>
      <c r="D29" s="54"/>
      <c r="E29" s="103"/>
      <c r="F29" s="101"/>
      <c r="G29" s="103"/>
    </row>
    <row r="30" spans="1:7" s="52" customFormat="1" ht="15">
      <c r="A30" s="99"/>
      <c r="B30" s="99" t="s">
        <v>72</v>
      </c>
      <c r="C30" s="54"/>
      <c r="D30" s="54"/>
      <c r="E30" s="100"/>
      <c r="F30" s="101"/>
      <c r="G30" s="100"/>
    </row>
    <row r="31" spans="1:7" s="52" customFormat="1" ht="15">
      <c r="A31" s="99"/>
      <c r="B31" s="54" t="s">
        <v>76</v>
      </c>
      <c r="C31" s="54"/>
      <c r="D31" s="54"/>
      <c r="E31" s="100">
        <v>-4340</v>
      </c>
      <c r="F31" s="101"/>
      <c r="G31" s="100">
        <v>-2011</v>
      </c>
    </row>
    <row r="32" spans="1:7" s="52" customFormat="1" ht="15">
      <c r="A32" s="99"/>
      <c r="B32" s="54" t="s">
        <v>77</v>
      </c>
      <c r="C32" s="54"/>
      <c r="D32" s="54"/>
      <c r="E32" s="100">
        <v>1995</v>
      </c>
      <c r="F32" s="101"/>
      <c r="G32" s="100">
        <v>2267</v>
      </c>
    </row>
    <row r="33" spans="1:7" s="52" customFormat="1" ht="15">
      <c r="A33" s="54"/>
      <c r="B33" s="54" t="s">
        <v>47</v>
      </c>
      <c r="C33" s="54"/>
      <c r="D33" s="102"/>
      <c r="E33" s="100">
        <v>-25480</v>
      </c>
      <c r="F33" s="101"/>
      <c r="G33" s="100">
        <v>-22449</v>
      </c>
    </row>
    <row r="34" spans="1:7" s="52" customFormat="1" ht="15">
      <c r="A34" s="54"/>
      <c r="B34" s="54" t="s">
        <v>48</v>
      </c>
      <c r="C34" s="54"/>
      <c r="D34" s="102"/>
      <c r="E34" s="100">
        <v>78</v>
      </c>
      <c r="F34" s="101"/>
      <c r="G34" s="100">
        <v>2004</v>
      </c>
    </row>
    <row r="35" spans="1:7" s="52" customFormat="1" ht="6" customHeight="1">
      <c r="A35" s="54"/>
      <c r="B35" s="54"/>
      <c r="C35" s="54"/>
      <c r="D35" s="102"/>
      <c r="E35" s="103"/>
      <c r="F35" s="101"/>
      <c r="G35" s="103"/>
    </row>
    <row r="36" spans="1:7" s="52" customFormat="1" ht="15">
      <c r="A36" s="99"/>
      <c r="B36" s="54" t="s">
        <v>57</v>
      </c>
      <c r="C36" s="54"/>
      <c r="D36" s="102"/>
      <c r="E36" s="106">
        <f>SUM(E31:E34)</f>
        <v>-27747</v>
      </c>
      <c r="F36" s="101"/>
      <c r="G36" s="106">
        <f>SUM(G31:G34)</f>
        <v>-20189</v>
      </c>
    </row>
    <row r="37" spans="4:7" s="52" customFormat="1" ht="9.75" customHeight="1">
      <c r="D37" s="54"/>
      <c r="E37" s="103"/>
      <c r="F37" s="101"/>
      <c r="G37" s="103"/>
    </row>
    <row r="38" spans="1:7" s="52" customFormat="1" ht="15">
      <c r="A38" s="107"/>
      <c r="B38" s="107" t="s">
        <v>52</v>
      </c>
      <c r="D38" s="54"/>
      <c r="E38" s="100"/>
      <c r="F38" s="101"/>
      <c r="G38" s="100"/>
    </row>
    <row r="39" spans="2:7" s="52" customFormat="1" ht="15">
      <c r="B39" s="52" t="s">
        <v>58</v>
      </c>
      <c r="D39" s="54"/>
      <c r="E39" s="100">
        <v>-883</v>
      </c>
      <c r="F39" s="101"/>
      <c r="G39" s="114">
        <v>331</v>
      </c>
    </row>
    <row r="40" spans="2:7" s="52" customFormat="1" ht="15">
      <c r="B40" s="52" t="s">
        <v>78</v>
      </c>
      <c r="D40" s="54"/>
      <c r="E40" s="100">
        <v>-9313</v>
      </c>
      <c r="F40" s="101"/>
      <c r="G40" s="114">
        <v>1440</v>
      </c>
    </row>
    <row r="41" spans="4:7" s="52" customFormat="1" ht="6" customHeight="1">
      <c r="D41" s="54"/>
      <c r="E41" s="103"/>
      <c r="F41" s="101"/>
      <c r="G41" s="103"/>
    </row>
    <row r="42" spans="1:7" s="52" customFormat="1" ht="15">
      <c r="A42" s="107"/>
      <c r="B42" s="52" t="s">
        <v>88</v>
      </c>
      <c r="D42" s="54"/>
      <c r="E42" s="106">
        <f>SUM(E39:E41)</f>
        <v>-10196</v>
      </c>
      <c r="F42" s="101"/>
      <c r="G42" s="106">
        <f>SUM(G39:G41)</f>
        <v>1771</v>
      </c>
    </row>
    <row r="43" spans="4:7" s="52" customFormat="1" ht="6" customHeight="1">
      <c r="D43" s="54"/>
      <c r="E43" s="100"/>
      <c r="F43" s="101"/>
      <c r="G43" s="100"/>
    </row>
    <row r="44" spans="2:7" s="52" customFormat="1" ht="15">
      <c r="B44" s="52" t="s">
        <v>53</v>
      </c>
      <c r="D44" s="54"/>
      <c r="E44" s="100">
        <f>+E28+E36+E42</f>
        <v>-19813</v>
      </c>
      <c r="F44" s="101"/>
      <c r="G44" s="100">
        <f>+G28+G36+G42</f>
        <v>8279</v>
      </c>
    </row>
    <row r="45" spans="2:7" s="52" customFormat="1" ht="15">
      <c r="B45" s="52" t="s">
        <v>49</v>
      </c>
      <c r="D45" s="54"/>
      <c r="E45" s="100">
        <v>89548</v>
      </c>
      <c r="F45" s="101"/>
      <c r="G45" s="100">
        <v>54262</v>
      </c>
    </row>
    <row r="46" spans="4:7" s="52" customFormat="1" ht="6" customHeight="1">
      <c r="D46" s="54"/>
      <c r="E46" s="103"/>
      <c r="F46" s="101"/>
      <c r="G46" s="103"/>
    </row>
    <row r="47" spans="1:7" s="52" customFormat="1" ht="15.75" thickBot="1">
      <c r="A47" s="107"/>
      <c r="B47" s="52" t="s">
        <v>54</v>
      </c>
      <c r="D47" s="54"/>
      <c r="E47" s="108">
        <f>SUM(E43:E45)</f>
        <v>69735</v>
      </c>
      <c r="F47" s="101"/>
      <c r="G47" s="108">
        <f>SUM(G43:G45)</f>
        <v>62541</v>
      </c>
    </row>
    <row r="48" s="52" customFormat="1" ht="5.25" customHeight="1" thickTop="1">
      <c r="D48" s="54"/>
    </row>
    <row r="49" s="52" customFormat="1" ht="15">
      <c r="D49" s="54"/>
    </row>
    <row r="50" spans="4:5" s="52" customFormat="1" ht="15">
      <c r="D50" s="54"/>
      <c r="E50" s="101"/>
    </row>
    <row r="51" spans="4:5" s="52" customFormat="1" ht="15">
      <c r="D51" s="54"/>
      <c r="E51" s="109"/>
    </row>
    <row r="52" s="52" customFormat="1" ht="15">
      <c r="D52" s="54"/>
    </row>
    <row r="53" s="52" customFormat="1" ht="15">
      <c r="D53" s="54"/>
    </row>
    <row r="54" s="52" customFormat="1" ht="15">
      <c r="D54" s="54"/>
    </row>
    <row r="55" s="53" customFormat="1" ht="12" customHeight="1">
      <c r="D55" s="88"/>
    </row>
    <row r="56" s="53" customFormat="1" ht="12" customHeight="1">
      <c r="D56" s="88"/>
    </row>
    <row r="57" s="53" customFormat="1" ht="13.5" customHeight="1">
      <c r="D57" s="88"/>
    </row>
    <row r="58" s="53" customFormat="1" ht="13.5" customHeight="1">
      <c r="D58" s="88"/>
    </row>
    <row r="59" s="53" customFormat="1" ht="13.5" customHeight="1">
      <c r="D59" s="88"/>
    </row>
    <row r="60" s="53" customFormat="1" ht="13.5" customHeight="1">
      <c r="D60" s="88"/>
    </row>
    <row r="61" s="53" customFormat="1" ht="13.5" customHeight="1">
      <c r="D61" s="88"/>
    </row>
    <row r="62" s="53" customFormat="1" ht="13.5" customHeight="1">
      <c r="D62" s="88"/>
    </row>
    <row r="63" s="53" customFormat="1" ht="13.5" customHeight="1">
      <c r="D63" s="88"/>
    </row>
    <row r="64" s="53" customFormat="1" ht="13.5" customHeight="1">
      <c r="D64" s="88"/>
    </row>
  </sheetData>
  <printOptions/>
  <pageMargins left="0.5905511811023623" right="0.2755905511811024" top="0.61" bottom="0.5118110236220472" header="0.31496062992125984" footer="0.2755905511811024"/>
  <pageSetup horizontalDpi="600" verticalDpi="600" orientation="portrait" paperSize="9" r:id="rId2"/>
  <headerFooter alignWithMargins="0">
    <oddFooter>&amp;C&amp;"Times New Roman,Regular"4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1</cp:lastModifiedBy>
  <cp:lastPrinted>2008-03-12T07:59:51Z</cp:lastPrinted>
  <dcterms:created xsi:type="dcterms:W3CDTF">2002-11-14T01:46:30Z</dcterms:created>
  <dcterms:modified xsi:type="dcterms:W3CDTF">2008-03-12T08:01:06Z</dcterms:modified>
  <cp:category/>
  <cp:version/>
  <cp:contentType/>
  <cp:contentStatus/>
</cp:coreProperties>
</file>